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y Drive\IKKEI\Keizai 経済事業\Shuppan 出版\農業経営セミナー実況中継\読者特典\"/>
    </mc:Choice>
  </mc:AlternateContent>
  <xr:revisionPtr revIDLastSave="0" documentId="13_ncr:1_{C8A4001D-78F9-4CFD-B2AB-0ECBC955FA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計画概要" sheetId="17" r:id="rId1"/>
    <sheet name="全体計画" sheetId="1" r:id="rId2"/>
    <sheet name="労働時間" sheetId="9" r:id="rId3"/>
    <sheet name="商品1" sheetId="5" r:id="rId4"/>
    <sheet name="商品2" sheetId="6" r:id="rId5"/>
    <sheet name="商品3" sheetId="7" r:id="rId6"/>
    <sheet name="商品4" sheetId="8" r:id="rId7"/>
    <sheet name="商品5" sheetId="11" r:id="rId8"/>
    <sheet name="商品6" sheetId="12" r:id="rId9"/>
    <sheet name="商品7" sheetId="13" r:id="rId10"/>
    <sheet name="商品8" sheetId="14" r:id="rId11"/>
    <sheet name="商品9" sheetId="15" r:id="rId12"/>
    <sheet name="商品10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7" l="1"/>
  <c r="E4" i="17"/>
  <c r="D4" i="17"/>
  <c r="M56" i="16"/>
  <c r="M57" i="16" s="1"/>
  <c r="J56" i="16"/>
  <c r="J57" i="16" s="1"/>
  <c r="I56" i="16"/>
  <c r="I57" i="16" s="1"/>
  <c r="H56" i="16"/>
  <c r="H57" i="16" s="1"/>
  <c r="L55" i="16"/>
  <c r="L54" i="16"/>
  <c r="E52" i="16"/>
  <c r="E51" i="16"/>
  <c r="G50" i="16"/>
  <c r="E50" i="16"/>
  <c r="G48" i="16"/>
  <c r="J47" i="16"/>
  <c r="L46" i="16"/>
  <c r="J46" i="16"/>
  <c r="I46" i="16"/>
  <c r="F45" i="16"/>
  <c r="E45" i="16"/>
  <c r="F44" i="16"/>
  <c r="E44" i="16"/>
  <c r="F43" i="16"/>
  <c r="E43" i="16"/>
  <c r="F42" i="16"/>
  <c r="E42" i="16"/>
  <c r="F41" i="16"/>
  <c r="E41" i="16"/>
  <c r="R40" i="16"/>
  <c r="Q40" i="16"/>
  <c r="P40" i="16"/>
  <c r="O40" i="16"/>
  <c r="N40" i="16"/>
  <c r="M40" i="16"/>
  <c r="L40" i="16"/>
  <c r="K40" i="16"/>
  <c r="K38" i="16" s="1"/>
  <c r="K46" i="16" s="1"/>
  <c r="J40" i="16"/>
  <c r="J38" i="16" s="1"/>
  <c r="I40" i="16"/>
  <c r="I38" i="16" s="1"/>
  <c r="H40" i="16"/>
  <c r="H38" i="16" s="1"/>
  <c r="G40" i="16"/>
  <c r="E40" i="16"/>
  <c r="F39" i="16"/>
  <c r="E39" i="16"/>
  <c r="R38" i="16"/>
  <c r="R46" i="16" s="1"/>
  <c r="Q38" i="16"/>
  <c r="Q46" i="16" s="1"/>
  <c r="P38" i="16"/>
  <c r="P46" i="16" s="1"/>
  <c r="O38" i="16"/>
  <c r="O46" i="16" s="1"/>
  <c r="N38" i="16"/>
  <c r="N46" i="16" s="1"/>
  <c r="M38" i="16"/>
  <c r="M46" i="16" s="1"/>
  <c r="L38" i="16"/>
  <c r="G38" i="16"/>
  <c r="G46" i="16" s="1"/>
  <c r="E38" i="16"/>
  <c r="F37" i="16"/>
  <c r="F36" i="16"/>
  <c r="F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R24" i="16"/>
  <c r="R8" i="16" s="1"/>
  <c r="R54" i="16" s="1"/>
  <c r="R55" i="16" s="1"/>
  <c r="Q24" i="16"/>
  <c r="Q8" i="16" s="1"/>
  <c r="Q54" i="16" s="1"/>
  <c r="Q55" i="16" s="1"/>
  <c r="P24" i="16"/>
  <c r="P8" i="16" s="1"/>
  <c r="P54" i="16" s="1"/>
  <c r="O24" i="16"/>
  <c r="O8" i="16" s="1"/>
  <c r="O54" i="16" s="1"/>
  <c r="O55" i="16" s="1"/>
  <c r="N24" i="16"/>
  <c r="M24" i="16"/>
  <c r="M8" i="16" s="1"/>
  <c r="M54" i="16" s="1"/>
  <c r="M55" i="16" s="1"/>
  <c r="L24" i="16"/>
  <c r="K24" i="16"/>
  <c r="J24" i="16"/>
  <c r="I24" i="16"/>
  <c r="H24" i="16"/>
  <c r="G24" i="16"/>
  <c r="G8" i="16" s="1"/>
  <c r="E24" i="16"/>
  <c r="R23" i="16"/>
  <c r="R17" i="16" s="1"/>
  <c r="Q23" i="16"/>
  <c r="Q17" i="16" s="1"/>
  <c r="P23" i="16"/>
  <c r="P17" i="16" s="1"/>
  <c r="O23" i="16"/>
  <c r="O17" i="16" s="1"/>
  <c r="L23" i="16"/>
  <c r="K23" i="16"/>
  <c r="J23" i="16"/>
  <c r="I23" i="16"/>
  <c r="H23" i="16"/>
  <c r="G23" i="16"/>
  <c r="G17" i="16" s="1"/>
  <c r="F22" i="16"/>
  <c r="F21" i="16"/>
  <c r="F20" i="16"/>
  <c r="F19" i="16"/>
  <c r="R18" i="16"/>
  <c r="R56" i="16" s="1"/>
  <c r="R57" i="16" s="1"/>
  <c r="Q18" i="16"/>
  <c r="Q56" i="16" s="1"/>
  <c r="Q57" i="16" s="1"/>
  <c r="P18" i="16"/>
  <c r="P56" i="16" s="1"/>
  <c r="P57" i="16" s="1"/>
  <c r="O18" i="16"/>
  <c r="O56" i="16" s="1"/>
  <c r="O57" i="16" s="1"/>
  <c r="N18" i="16"/>
  <c r="N56" i="16" s="1"/>
  <c r="N57" i="16" s="1"/>
  <c r="M18" i="16"/>
  <c r="L18" i="16"/>
  <c r="L56" i="16" s="1"/>
  <c r="L57" i="16" s="1"/>
  <c r="K18" i="16"/>
  <c r="K56" i="16" s="1"/>
  <c r="K57" i="16" s="1"/>
  <c r="J18" i="16"/>
  <c r="I18" i="16"/>
  <c r="H18" i="16"/>
  <c r="H17" i="16" s="1"/>
  <c r="G18" i="16"/>
  <c r="G56" i="16" s="1"/>
  <c r="L17" i="16"/>
  <c r="L48" i="16" s="1"/>
  <c r="L51" i="16" s="1"/>
  <c r="K17" i="16"/>
  <c r="J17" i="16"/>
  <c r="J48" i="16" s="1"/>
  <c r="J51" i="16" s="1"/>
  <c r="I17" i="16"/>
  <c r="I48" i="16" s="1"/>
  <c r="I51" i="16" s="1"/>
  <c r="F16" i="16"/>
  <c r="R15" i="16"/>
  <c r="Q15" i="16"/>
  <c r="P15" i="16"/>
  <c r="O15" i="16"/>
  <c r="N15" i="16"/>
  <c r="M15" i="16"/>
  <c r="M9" i="16" s="1"/>
  <c r="L15" i="16"/>
  <c r="K15" i="16"/>
  <c r="F15" i="16" s="1"/>
  <c r="J15" i="16"/>
  <c r="I15" i="16"/>
  <c r="H15" i="16"/>
  <c r="G15" i="16"/>
  <c r="F14" i="16"/>
  <c r="E14" i="16"/>
  <c r="R13" i="16"/>
  <c r="R9" i="16" s="1"/>
  <c r="Q13" i="16"/>
  <c r="Q9" i="16" s="1"/>
  <c r="P13" i="16"/>
  <c r="P9" i="16" s="1"/>
  <c r="O13" i="16"/>
  <c r="O9" i="16" s="1"/>
  <c r="N13" i="16"/>
  <c r="M13" i="16"/>
  <c r="L13" i="16"/>
  <c r="K13" i="16"/>
  <c r="J13" i="16"/>
  <c r="I13" i="16"/>
  <c r="H13" i="16"/>
  <c r="H9" i="16" s="1"/>
  <c r="H47" i="16" s="1"/>
  <c r="G13" i="16"/>
  <c r="G9" i="16" s="1"/>
  <c r="G49" i="16" s="1"/>
  <c r="F12" i="16"/>
  <c r="E12" i="16"/>
  <c r="R11" i="16"/>
  <c r="Q11" i="16"/>
  <c r="P11" i="16"/>
  <c r="O11" i="16"/>
  <c r="N11" i="16"/>
  <c r="M11" i="16"/>
  <c r="L11" i="16"/>
  <c r="K11" i="16"/>
  <c r="J11" i="16"/>
  <c r="I11" i="16"/>
  <c r="H11" i="16"/>
  <c r="F11" i="16" s="1"/>
  <c r="G11" i="16"/>
  <c r="E11" i="16"/>
  <c r="J10" i="16"/>
  <c r="J50" i="16" s="1"/>
  <c r="I10" i="16"/>
  <c r="I50" i="16" s="1"/>
  <c r="H10" i="16"/>
  <c r="H50" i="16" s="1"/>
  <c r="G10" i="16"/>
  <c r="E10" i="16"/>
  <c r="L9" i="16"/>
  <c r="J9" i="16"/>
  <c r="I9" i="16"/>
  <c r="I47" i="16" s="1"/>
  <c r="L8" i="16"/>
  <c r="K8" i="16"/>
  <c r="K54" i="16" s="1"/>
  <c r="K55" i="16" s="1"/>
  <c r="J8" i="16"/>
  <c r="J54" i="16" s="1"/>
  <c r="J55" i="16" s="1"/>
  <c r="I8" i="16"/>
  <c r="I54" i="16" s="1"/>
  <c r="I55" i="16" s="1"/>
  <c r="H8" i="16"/>
  <c r="H54" i="16" s="1"/>
  <c r="H55" i="16" s="1"/>
  <c r="E8" i="16"/>
  <c r="F7" i="16"/>
  <c r="F6" i="16"/>
  <c r="E6" i="16"/>
  <c r="G56" i="15"/>
  <c r="G57" i="15" s="1"/>
  <c r="E52" i="15"/>
  <c r="K51" i="15"/>
  <c r="E51" i="15"/>
  <c r="E50" i="15"/>
  <c r="N49" i="15"/>
  <c r="R47" i="15"/>
  <c r="Q47" i="15"/>
  <c r="P47" i="15"/>
  <c r="H47" i="15"/>
  <c r="G47" i="15"/>
  <c r="Q46" i="15"/>
  <c r="F45" i="15"/>
  <c r="E45" i="15"/>
  <c r="F44" i="15"/>
  <c r="E44" i="15"/>
  <c r="F43" i="15"/>
  <c r="E43" i="15"/>
  <c r="F42" i="15"/>
  <c r="E42" i="15"/>
  <c r="F41" i="15"/>
  <c r="E41" i="15"/>
  <c r="R40" i="15"/>
  <c r="R38" i="15" s="1"/>
  <c r="R46" i="15" s="1"/>
  <c r="Q40" i="15"/>
  <c r="Q38" i="15" s="1"/>
  <c r="P40" i="15"/>
  <c r="P38" i="15" s="1"/>
  <c r="P46" i="15" s="1"/>
  <c r="O40" i="15"/>
  <c r="N40" i="15"/>
  <c r="M40" i="15"/>
  <c r="L40" i="15"/>
  <c r="K40" i="15"/>
  <c r="J40" i="15"/>
  <c r="I40" i="15"/>
  <c r="H40" i="15"/>
  <c r="G40" i="15"/>
  <c r="G38" i="15" s="1"/>
  <c r="G46" i="15" s="1"/>
  <c r="E40" i="15"/>
  <c r="F39" i="15"/>
  <c r="E39" i="15"/>
  <c r="O38" i="15"/>
  <c r="O46" i="15" s="1"/>
  <c r="N38" i="15"/>
  <c r="N46" i="15" s="1"/>
  <c r="M38" i="15"/>
  <c r="M46" i="15" s="1"/>
  <c r="L38" i="15"/>
  <c r="L46" i="15" s="1"/>
  <c r="K38" i="15"/>
  <c r="K46" i="15" s="1"/>
  <c r="J38" i="15"/>
  <c r="J46" i="15" s="1"/>
  <c r="I38" i="15"/>
  <c r="I46" i="15" s="1"/>
  <c r="H38" i="15"/>
  <c r="H46" i="15" s="1"/>
  <c r="E38" i="15"/>
  <c r="F37" i="15"/>
  <c r="F36" i="15"/>
  <c r="F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R24" i="15"/>
  <c r="Q24" i="15"/>
  <c r="P24" i="15"/>
  <c r="O24" i="15"/>
  <c r="O8" i="15" s="1"/>
  <c r="O54" i="15" s="1"/>
  <c r="O55" i="15" s="1"/>
  <c r="N24" i="15"/>
  <c r="N8" i="15" s="1"/>
  <c r="N54" i="15" s="1"/>
  <c r="M24" i="15"/>
  <c r="M8" i="15" s="1"/>
  <c r="M54" i="15" s="1"/>
  <c r="L24" i="15"/>
  <c r="L8" i="15" s="1"/>
  <c r="L54" i="15" s="1"/>
  <c r="L55" i="15" s="1"/>
  <c r="K24" i="15"/>
  <c r="J24" i="15"/>
  <c r="J23" i="15" s="1"/>
  <c r="J17" i="15" s="1"/>
  <c r="I24" i="15"/>
  <c r="I8" i="15" s="1"/>
  <c r="H24" i="15"/>
  <c r="G24" i="15"/>
  <c r="E24" i="15"/>
  <c r="R23" i="15"/>
  <c r="Q23" i="15"/>
  <c r="P23" i="15"/>
  <c r="O23" i="15"/>
  <c r="O17" i="15" s="1"/>
  <c r="O48" i="15" s="1"/>
  <c r="N23" i="15"/>
  <c r="N17" i="15" s="1"/>
  <c r="N48" i="15" s="1"/>
  <c r="N51" i="15" s="1"/>
  <c r="M23" i="15"/>
  <c r="M17" i="15" s="1"/>
  <c r="M48" i="15" s="1"/>
  <c r="M51" i="15" s="1"/>
  <c r="K23" i="15"/>
  <c r="K17" i="15" s="1"/>
  <c r="K48" i="15" s="1"/>
  <c r="H23" i="15"/>
  <c r="G23" i="15"/>
  <c r="F22" i="15"/>
  <c r="F21" i="15"/>
  <c r="F20" i="15"/>
  <c r="F19" i="15"/>
  <c r="R18" i="15"/>
  <c r="R56" i="15" s="1"/>
  <c r="R57" i="15" s="1"/>
  <c r="Q18" i="15"/>
  <c r="Q56" i="15" s="1"/>
  <c r="Q57" i="15" s="1"/>
  <c r="P18" i="15"/>
  <c r="P17" i="15" s="1"/>
  <c r="P48" i="15" s="1"/>
  <c r="O18" i="15"/>
  <c r="O56" i="15" s="1"/>
  <c r="O57" i="15" s="1"/>
  <c r="N18" i="15"/>
  <c r="N56" i="15" s="1"/>
  <c r="M18" i="15"/>
  <c r="M56" i="15" s="1"/>
  <c r="L18" i="15"/>
  <c r="L56" i="15" s="1"/>
  <c r="L57" i="15" s="1"/>
  <c r="K18" i="15"/>
  <c r="K56" i="15" s="1"/>
  <c r="J18" i="15"/>
  <c r="J56" i="15" s="1"/>
  <c r="I18" i="15"/>
  <c r="I56" i="15" s="1"/>
  <c r="I57" i="15" s="1"/>
  <c r="H18" i="15"/>
  <c r="H56" i="15" s="1"/>
  <c r="H57" i="15" s="1"/>
  <c r="G18" i="15"/>
  <c r="G17" i="15" s="1"/>
  <c r="R17" i="15"/>
  <c r="Q17" i="15"/>
  <c r="Q48" i="15" s="1"/>
  <c r="F16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4" i="15"/>
  <c r="E14" i="15"/>
  <c r="R13" i="15"/>
  <c r="Q13" i="15"/>
  <c r="P13" i="15"/>
  <c r="P9" i="15" s="1"/>
  <c r="O13" i="15"/>
  <c r="O9" i="15" s="1"/>
  <c r="O47" i="15" s="1"/>
  <c r="N13" i="15"/>
  <c r="N9" i="15" s="1"/>
  <c r="M13" i="15"/>
  <c r="M9" i="15" s="1"/>
  <c r="L13" i="15"/>
  <c r="L9" i="15" s="1"/>
  <c r="K13" i="15"/>
  <c r="J13" i="15"/>
  <c r="I13" i="15"/>
  <c r="H13" i="15"/>
  <c r="G13" i="15"/>
  <c r="F12" i="15"/>
  <c r="E12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E11" i="15"/>
  <c r="R10" i="15"/>
  <c r="R50" i="15" s="1"/>
  <c r="Q10" i="15"/>
  <c r="Q50" i="15" s="1"/>
  <c r="P10" i="15"/>
  <c r="P50" i="15" s="1"/>
  <c r="E10" i="15"/>
  <c r="R9" i="15"/>
  <c r="Q9" i="15"/>
  <c r="J9" i="15"/>
  <c r="I9" i="15"/>
  <c r="H9" i="15"/>
  <c r="G9" i="15"/>
  <c r="G10" i="15" s="1"/>
  <c r="R8" i="15"/>
  <c r="R54" i="15" s="1"/>
  <c r="R55" i="15" s="1"/>
  <c r="Q8" i="15"/>
  <c r="Q54" i="15" s="1"/>
  <c r="Q55" i="15" s="1"/>
  <c r="P8" i="15"/>
  <c r="P54" i="15" s="1"/>
  <c r="P55" i="15" s="1"/>
  <c r="K8" i="15"/>
  <c r="K54" i="15" s="1"/>
  <c r="K55" i="15" s="1"/>
  <c r="J8" i="15"/>
  <c r="J54" i="15" s="1"/>
  <c r="H8" i="15"/>
  <c r="H54" i="15" s="1"/>
  <c r="H55" i="15" s="1"/>
  <c r="G8" i="15"/>
  <c r="G54" i="15" s="1"/>
  <c r="E8" i="15"/>
  <c r="F7" i="15"/>
  <c r="F6" i="15"/>
  <c r="E6" i="15"/>
  <c r="Q56" i="14"/>
  <c r="Q57" i="14" s="1"/>
  <c r="P56" i="14"/>
  <c r="P57" i="14" s="1"/>
  <c r="O56" i="14"/>
  <c r="O57" i="14" s="1"/>
  <c r="N56" i="14"/>
  <c r="N57" i="14" s="1"/>
  <c r="M56" i="14"/>
  <c r="M57" i="14" s="1"/>
  <c r="P54" i="14"/>
  <c r="P55" i="14" s="1"/>
  <c r="O54" i="14"/>
  <c r="O55" i="14" s="1"/>
  <c r="E52" i="14"/>
  <c r="I51" i="14"/>
  <c r="E51" i="14"/>
  <c r="E50" i="14"/>
  <c r="K48" i="14"/>
  <c r="K51" i="14" s="1"/>
  <c r="L47" i="14"/>
  <c r="N46" i="14"/>
  <c r="M46" i="14"/>
  <c r="M48" i="14" s="1"/>
  <c r="F45" i="14"/>
  <c r="E45" i="14"/>
  <c r="F44" i="14"/>
  <c r="E44" i="14"/>
  <c r="F43" i="14"/>
  <c r="E43" i="14"/>
  <c r="F42" i="14"/>
  <c r="E42" i="14"/>
  <c r="F41" i="14"/>
  <c r="E41" i="14"/>
  <c r="R40" i="14"/>
  <c r="Q40" i="14"/>
  <c r="Q38" i="14" s="1"/>
  <c r="Q46" i="14" s="1"/>
  <c r="P40" i="14"/>
  <c r="P38" i="14" s="1"/>
  <c r="P46" i="14" s="1"/>
  <c r="O40" i="14"/>
  <c r="O38" i="14" s="1"/>
  <c r="O46" i="14" s="1"/>
  <c r="N40" i="14"/>
  <c r="N38" i="14" s="1"/>
  <c r="M40" i="14"/>
  <c r="M38" i="14" s="1"/>
  <c r="L40" i="14"/>
  <c r="K40" i="14"/>
  <c r="J40" i="14"/>
  <c r="I40" i="14"/>
  <c r="H40" i="14"/>
  <c r="G40" i="14"/>
  <c r="E40" i="14"/>
  <c r="F39" i="14"/>
  <c r="E39" i="14"/>
  <c r="R38" i="14"/>
  <c r="R46" i="14" s="1"/>
  <c r="K38" i="14"/>
  <c r="K46" i="14" s="1"/>
  <c r="J38" i="14"/>
  <c r="J46" i="14" s="1"/>
  <c r="I38" i="14"/>
  <c r="I46" i="14" s="1"/>
  <c r="H38" i="14"/>
  <c r="H46" i="14" s="1"/>
  <c r="G38" i="14"/>
  <c r="G46" i="14" s="1"/>
  <c r="E38" i="14"/>
  <c r="F37" i="14"/>
  <c r="F36" i="14"/>
  <c r="F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R24" i="14"/>
  <c r="R23" i="14" s="1"/>
  <c r="Q24" i="14"/>
  <c r="Q23" i="14" s="1"/>
  <c r="Q17" i="14" s="1"/>
  <c r="Q48" i="14" s="1"/>
  <c r="Q51" i="14" s="1"/>
  <c r="P24" i="14"/>
  <c r="O24" i="14"/>
  <c r="O23" i="14" s="1"/>
  <c r="O17" i="14" s="1"/>
  <c r="O48" i="14" s="1"/>
  <c r="O51" i="14" s="1"/>
  <c r="N24" i="14"/>
  <c r="M24" i="14"/>
  <c r="L24" i="14"/>
  <c r="K24" i="14"/>
  <c r="K8" i="14" s="1"/>
  <c r="K54" i="14" s="1"/>
  <c r="J24" i="14"/>
  <c r="J8" i="14" s="1"/>
  <c r="J54" i="14" s="1"/>
  <c r="I24" i="14"/>
  <c r="I8" i="14" s="1"/>
  <c r="I54" i="14" s="1"/>
  <c r="H24" i="14"/>
  <c r="H8" i="14" s="1"/>
  <c r="H54" i="14" s="1"/>
  <c r="G24" i="14"/>
  <c r="G23" i="14" s="1"/>
  <c r="E24" i="14"/>
  <c r="P23" i="14"/>
  <c r="N23" i="14"/>
  <c r="M23" i="14"/>
  <c r="L23" i="14"/>
  <c r="K23" i="14"/>
  <c r="K17" i="14" s="1"/>
  <c r="I23" i="14"/>
  <c r="I17" i="14" s="1"/>
  <c r="I48" i="14" s="1"/>
  <c r="F22" i="14"/>
  <c r="F21" i="14"/>
  <c r="F20" i="14"/>
  <c r="F19" i="14"/>
  <c r="R18" i="14"/>
  <c r="R56" i="14" s="1"/>
  <c r="R57" i="14" s="1"/>
  <c r="Q18" i="14"/>
  <c r="P18" i="14"/>
  <c r="O18" i="14"/>
  <c r="N18" i="14"/>
  <c r="M18" i="14"/>
  <c r="L18" i="14"/>
  <c r="K18" i="14"/>
  <c r="K56" i="14" s="1"/>
  <c r="K57" i="14" s="1"/>
  <c r="J18" i="14"/>
  <c r="J56" i="14" s="1"/>
  <c r="J57" i="14" s="1"/>
  <c r="I18" i="14"/>
  <c r="I56" i="14" s="1"/>
  <c r="I57" i="14" s="1"/>
  <c r="H18" i="14"/>
  <c r="H56" i="14" s="1"/>
  <c r="H57" i="14" s="1"/>
  <c r="G18" i="14"/>
  <c r="G56" i="14" s="1"/>
  <c r="R17" i="14"/>
  <c r="P17" i="14"/>
  <c r="P48" i="14" s="1"/>
  <c r="P51" i="14" s="1"/>
  <c r="N17" i="14"/>
  <c r="N48" i="14" s="1"/>
  <c r="M17" i="14"/>
  <c r="F16" i="14"/>
  <c r="R15" i="14"/>
  <c r="Q15" i="14"/>
  <c r="P15" i="14"/>
  <c r="O15" i="14"/>
  <c r="O9" i="14" s="1"/>
  <c r="N15" i="14"/>
  <c r="M15" i="14"/>
  <c r="L15" i="14"/>
  <c r="K15" i="14"/>
  <c r="J15" i="14"/>
  <c r="I15" i="14"/>
  <c r="H15" i="14"/>
  <c r="G15" i="14"/>
  <c r="F14" i="14"/>
  <c r="E14" i="14"/>
  <c r="R13" i="14"/>
  <c r="R9" i="14" s="1"/>
  <c r="Q13" i="14"/>
  <c r="P13" i="14"/>
  <c r="O13" i="14"/>
  <c r="N13" i="14"/>
  <c r="M13" i="14"/>
  <c r="L13" i="14"/>
  <c r="L9" i="14" s="1"/>
  <c r="K13" i="14"/>
  <c r="K9" i="14" s="1"/>
  <c r="K47" i="14" s="1"/>
  <c r="J13" i="14"/>
  <c r="J9" i="14" s="1"/>
  <c r="I13" i="14"/>
  <c r="I9" i="14" s="1"/>
  <c r="H13" i="14"/>
  <c r="H9" i="14" s="1"/>
  <c r="G13" i="14"/>
  <c r="G9" i="14" s="1"/>
  <c r="F13" i="14"/>
  <c r="F12" i="14"/>
  <c r="E12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E11" i="14"/>
  <c r="N10" i="14"/>
  <c r="N50" i="14" s="1"/>
  <c r="L10" i="14"/>
  <c r="L50" i="14" s="1"/>
  <c r="K10" i="14"/>
  <c r="K50" i="14" s="1"/>
  <c r="E10" i="14"/>
  <c r="Q9" i="14"/>
  <c r="P9" i="14"/>
  <c r="N9" i="14"/>
  <c r="N47" i="14" s="1"/>
  <c r="M9" i="14"/>
  <c r="M47" i="14" s="1"/>
  <c r="P8" i="14"/>
  <c r="O8" i="14"/>
  <c r="N8" i="14"/>
  <c r="N54" i="14" s="1"/>
  <c r="N55" i="14" s="1"/>
  <c r="M8" i="14"/>
  <c r="M54" i="14" s="1"/>
  <c r="M55" i="14" s="1"/>
  <c r="L8" i="14"/>
  <c r="L54" i="14" s="1"/>
  <c r="L55" i="14" s="1"/>
  <c r="G8" i="14"/>
  <c r="E8" i="14"/>
  <c r="F7" i="14"/>
  <c r="F6" i="14"/>
  <c r="E6" i="14"/>
  <c r="E52" i="13"/>
  <c r="E51" i="13"/>
  <c r="E50" i="13"/>
  <c r="H47" i="13"/>
  <c r="Q46" i="13"/>
  <c r="I46" i="13"/>
  <c r="F45" i="13"/>
  <c r="E45" i="13"/>
  <c r="F44" i="13"/>
  <c r="E44" i="13"/>
  <c r="F43" i="13"/>
  <c r="E43" i="13"/>
  <c r="F42" i="13"/>
  <c r="E42" i="13"/>
  <c r="F41" i="13"/>
  <c r="E41" i="13"/>
  <c r="R40" i="13"/>
  <c r="Q40" i="13"/>
  <c r="P40" i="13"/>
  <c r="P38" i="13" s="1"/>
  <c r="P46" i="13" s="1"/>
  <c r="O40" i="13"/>
  <c r="O38" i="13" s="1"/>
  <c r="O46" i="13" s="1"/>
  <c r="N40" i="13"/>
  <c r="M40" i="13"/>
  <c r="L40" i="13"/>
  <c r="K40" i="13"/>
  <c r="K38" i="13" s="1"/>
  <c r="K46" i="13" s="1"/>
  <c r="J40" i="13"/>
  <c r="J38" i="13" s="1"/>
  <c r="J46" i="13" s="1"/>
  <c r="I40" i="13"/>
  <c r="I38" i="13" s="1"/>
  <c r="H40" i="13"/>
  <c r="H38" i="13" s="1"/>
  <c r="H46" i="13" s="1"/>
  <c r="G40" i="13"/>
  <c r="F40" i="13" s="1"/>
  <c r="E40" i="13"/>
  <c r="F39" i="13"/>
  <c r="E39" i="13"/>
  <c r="R38" i="13"/>
  <c r="R46" i="13" s="1"/>
  <c r="Q38" i="13"/>
  <c r="N38" i="13"/>
  <c r="N46" i="13" s="1"/>
  <c r="M38" i="13"/>
  <c r="M46" i="13" s="1"/>
  <c r="L38" i="13"/>
  <c r="L46" i="13" s="1"/>
  <c r="G38" i="13"/>
  <c r="G46" i="13" s="1"/>
  <c r="G48" i="13" s="1"/>
  <c r="E38" i="13"/>
  <c r="F37" i="13"/>
  <c r="F36" i="13"/>
  <c r="F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R24" i="13"/>
  <c r="Q24" i="13"/>
  <c r="P24" i="13"/>
  <c r="P8" i="13" s="1"/>
  <c r="P54" i="13" s="1"/>
  <c r="P55" i="13" s="1"/>
  <c r="O24" i="13"/>
  <c r="O8" i="13" s="1"/>
  <c r="O54" i="13" s="1"/>
  <c r="N24" i="13"/>
  <c r="M24" i="13"/>
  <c r="L24" i="13"/>
  <c r="K24" i="13"/>
  <c r="J24" i="13"/>
  <c r="I24" i="13"/>
  <c r="I8" i="13" s="1"/>
  <c r="I54" i="13" s="1"/>
  <c r="I55" i="13" s="1"/>
  <c r="H24" i="13"/>
  <c r="H8" i="13" s="1"/>
  <c r="G24" i="13"/>
  <c r="E24" i="13"/>
  <c r="R23" i="13"/>
  <c r="R17" i="13" s="1"/>
  <c r="Q23" i="13"/>
  <c r="Q17" i="13" s="1"/>
  <c r="Q48" i="13" s="1"/>
  <c r="Q51" i="13" s="1"/>
  <c r="P23" i="13"/>
  <c r="P17" i="13" s="1"/>
  <c r="O23" i="13"/>
  <c r="L23" i="13"/>
  <c r="K23" i="13"/>
  <c r="J23" i="13"/>
  <c r="G23" i="13"/>
  <c r="G17" i="13" s="1"/>
  <c r="F22" i="13"/>
  <c r="F21" i="13"/>
  <c r="F20" i="13"/>
  <c r="F19" i="13"/>
  <c r="R18" i="13"/>
  <c r="R56" i="13" s="1"/>
  <c r="R57" i="13" s="1"/>
  <c r="Q18" i="13"/>
  <c r="Q56" i="13" s="1"/>
  <c r="Q57" i="13" s="1"/>
  <c r="P18" i="13"/>
  <c r="P56" i="13" s="1"/>
  <c r="P57" i="13" s="1"/>
  <c r="O18" i="13"/>
  <c r="O56" i="13" s="1"/>
  <c r="N18" i="13"/>
  <c r="N56" i="13" s="1"/>
  <c r="N57" i="13" s="1"/>
  <c r="M18" i="13"/>
  <c r="M56" i="13" s="1"/>
  <c r="M57" i="13" s="1"/>
  <c r="L18" i="13"/>
  <c r="L56" i="13" s="1"/>
  <c r="L57" i="13" s="1"/>
  <c r="K18" i="13"/>
  <c r="K56" i="13" s="1"/>
  <c r="K57" i="13" s="1"/>
  <c r="J18" i="13"/>
  <c r="J56" i="13" s="1"/>
  <c r="J57" i="13" s="1"/>
  <c r="I18" i="13"/>
  <c r="H18" i="13"/>
  <c r="H56" i="13" s="1"/>
  <c r="H57" i="13" s="1"/>
  <c r="G18" i="13"/>
  <c r="G56" i="13" s="1"/>
  <c r="G57" i="13" s="1"/>
  <c r="L17" i="13"/>
  <c r="K17" i="13"/>
  <c r="J17" i="13"/>
  <c r="F16" i="13"/>
  <c r="R15" i="13"/>
  <c r="Q15" i="13"/>
  <c r="P15" i="13"/>
  <c r="O15" i="13"/>
  <c r="N15" i="13"/>
  <c r="M15" i="13"/>
  <c r="M9" i="13" s="1"/>
  <c r="L15" i="13"/>
  <c r="L9" i="13" s="1"/>
  <c r="K15" i="13"/>
  <c r="J15" i="13"/>
  <c r="I15" i="13"/>
  <c r="H15" i="13"/>
  <c r="G15" i="13"/>
  <c r="G9" i="13" s="1"/>
  <c r="F14" i="13"/>
  <c r="E14" i="13"/>
  <c r="R13" i="13"/>
  <c r="R9" i="13" s="1"/>
  <c r="Q13" i="13"/>
  <c r="Q9" i="13" s="1"/>
  <c r="P13" i="13"/>
  <c r="P9" i="13" s="1"/>
  <c r="O13" i="13"/>
  <c r="O9" i="13" s="1"/>
  <c r="N13" i="13"/>
  <c r="N9" i="13" s="1"/>
  <c r="M13" i="13"/>
  <c r="L13" i="13"/>
  <c r="K13" i="13"/>
  <c r="J13" i="13"/>
  <c r="I13" i="13"/>
  <c r="H13" i="13"/>
  <c r="G13" i="13"/>
  <c r="F12" i="13"/>
  <c r="E12" i="13"/>
  <c r="R11" i="13"/>
  <c r="Q11" i="13"/>
  <c r="F11" i="13" s="1"/>
  <c r="P11" i="13"/>
  <c r="O11" i="13"/>
  <c r="N11" i="13"/>
  <c r="M11" i="13"/>
  <c r="L11" i="13"/>
  <c r="K11" i="13"/>
  <c r="J11" i="13"/>
  <c r="I11" i="13"/>
  <c r="H11" i="13"/>
  <c r="G11" i="13"/>
  <c r="E11" i="13"/>
  <c r="H10" i="13"/>
  <c r="H50" i="13" s="1"/>
  <c r="E10" i="13"/>
  <c r="J9" i="13"/>
  <c r="I9" i="13"/>
  <c r="H9" i="13"/>
  <c r="R8" i="13"/>
  <c r="R54" i="13" s="1"/>
  <c r="R55" i="13" s="1"/>
  <c r="Q8" i="13"/>
  <c r="Q54" i="13" s="1"/>
  <c r="Q55" i="13" s="1"/>
  <c r="L8" i="13"/>
  <c r="L54" i="13" s="1"/>
  <c r="L55" i="13" s="1"/>
  <c r="K8" i="13"/>
  <c r="K54" i="13" s="1"/>
  <c r="K55" i="13" s="1"/>
  <c r="J8" i="13"/>
  <c r="J54" i="13" s="1"/>
  <c r="J55" i="13" s="1"/>
  <c r="G8" i="13"/>
  <c r="G54" i="13" s="1"/>
  <c r="E8" i="13"/>
  <c r="F7" i="13"/>
  <c r="F6" i="13"/>
  <c r="E6" i="13"/>
  <c r="O57" i="12"/>
  <c r="Q56" i="12"/>
  <c r="Q57" i="12" s="1"/>
  <c r="P56" i="12"/>
  <c r="P57" i="12" s="1"/>
  <c r="Q55" i="12"/>
  <c r="R54" i="12"/>
  <c r="R55" i="12" s="1"/>
  <c r="E52" i="12"/>
  <c r="E51" i="12"/>
  <c r="E50" i="12"/>
  <c r="R47" i="12"/>
  <c r="Q47" i="12"/>
  <c r="P47" i="12"/>
  <c r="M46" i="12"/>
  <c r="F45" i="12"/>
  <c r="E45" i="12"/>
  <c r="F44" i="12"/>
  <c r="E44" i="12"/>
  <c r="F43" i="12"/>
  <c r="E43" i="12"/>
  <c r="F42" i="12"/>
  <c r="E42" i="12"/>
  <c r="F41" i="12"/>
  <c r="E41" i="12"/>
  <c r="R40" i="12"/>
  <c r="R38" i="12" s="1"/>
  <c r="R46" i="12" s="1"/>
  <c r="Q40" i="12"/>
  <c r="Q38" i="12" s="1"/>
  <c r="Q46" i="12" s="1"/>
  <c r="P40" i="12"/>
  <c r="P38" i="12" s="1"/>
  <c r="P46" i="12" s="1"/>
  <c r="O40" i="12"/>
  <c r="N40" i="12"/>
  <c r="N38" i="12" s="1"/>
  <c r="N46" i="12" s="1"/>
  <c r="M40" i="12"/>
  <c r="L40" i="12"/>
  <c r="L38" i="12" s="1"/>
  <c r="L46" i="12" s="1"/>
  <c r="K40" i="12"/>
  <c r="K38" i="12" s="1"/>
  <c r="K46" i="12" s="1"/>
  <c r="J40" i="12"/>
  <c r="I40" i="12"/>
  <c r="H40" i="12"/>
  <c r="G40" i="12"/>
  <c r="G38" i="12" s="1"/>
  <c r="G46" i="12" s="1"/>
  <c r="F46" i="12" s="1"/>
  <c r="E40" i="12"/>
  <c r="F39" i="12"/>
  <c r="E39" i="12"/>
  <c r="O38" i="12"/>
  <c r="O46" i="12" s="1"/>
  <c r="O48" i="12" s="1"/>
  <c r="O51" i="12" s="1"/>
  <c r="M38" i="12"/>
  <c r="J38" i="12"/>
  <c r="J46" i="12" s="1"/>
  <c r="I38" i="12"/>
  <c r="I46" i="12" s="1"/>
  <c r="H38" i="12"/>
  <c r="H46" i="12" s="1"/>
  <c r="E38" i="12"/>
  <c r="F37" i="12"/>
  <c r="F36" i="12"/>
  <c r="F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R24" i="12"/>
  <c r="Q24" i="12"/>
  <c r="Q8" i="12" s="1"/>
  <c r="Q54" i="12" s="1"/>
  <c r="P24" i="12"/>
  <c r="P8" i="12" s="1"/>
  <c r="P54" i="12" s="1"/>
  <c r="P55" i="12" s="1"/>
  <c r="O24" i="12"/>
  <c r="N24" i="12"/>
  <c r="M24" i="12"/>
  <c r="L24" i="12"/>
  <c r="L8" i="12" s="1"/>
  <c r="L54" i="12" s="1"/>
  <c r="L55" i="12" s="1"/>
  <c r="K24" i="12"/>
  <c r="K8" i="12" s="1"/>
  <c r="K54" i="12" s="1"/>
  <c r="K55" i="12" s="1"/>
  <c r="J24" i="12"/>
  <c r="I24" i="12"/>
  <c r="H24" i="12"/>
  <c r="G24" i="12"/>
  <c r="F24" i="12" s="1"/>
  <c r="E24" i="12"/>
  <c r="R23" i="12"/>
  <c r="O23" i="12"/>
  <c r="O17" i="12" s="1"/>
  <c r="N23" i="12"/>
  <c r="M23" i="12"/>
  <c r="M17" i="12" s="1"/>
  <c r="M48" i="12" s="1"/>
  <c r="M51" i="12" s="1"/>
  <c r="L23" i="12"/>
  <c r="L17" i="12" s="1"/>
  <c r="H23" i="12"/>
  <c r="G23" i="12"/>
  <c r="F22" i="12"/>
  <c r="F21" i="12"/>
  <c r="F20" i="12"/>
  <c r="F19" i="12"/>
  <c r="R18" i="12"/>
  <c r="R56" i="12" s="1"/>
  <c r="R57" i="12" s="1"/>
  <c r="Q18" i="12"/>
  <c r="P18" i="12"/>
  <c r="O18" i="12"/>
  <c r="O56" i="12" s="1"/>
  <c r="N18" i="12"/>
  <c r="N56" i="12" s="1"/>
  <c r="N57" i="12" s="1"/>
  <c r="M18" i="12"/>
  <c r="M56" i="12" s="1"/>
  <c r="M57" i="12" s="1"/>
  <c r="L18" i="12"/>
  <c r="L56" i="12" s="1"/>
  <c r="L57" i="12" s="1"/>
  <c r="K18" i="12"/>
  <c r="K56" i="12" s="1"/>
  <c r="K57" i="12" s="1"/>
  <c r="J18" i="12"/>
  <c r="J56" i="12" s="1"/>
  <c r="J57" i="12" s="1"/>
  <c r="I18" i="12"/>
  <c r="I56" i="12" s="1"/>
  <c r="I57" i="12" s="1"/>
  <c r="H18" i="12"/>
  <c r="H56" i="12" s="1"/>
  <c r="H57" i="12" s="1"/>
  <c r="G18" i="12"/>
  <c r="G56" i="12" s="1"/>
  <c r="R17" i="12"/>
  <c r="H17" i="12"/>
  <c r="G17" i="12"/>
  <c r="F16" i="12"/>
  <c r="R15" i="12"/>
  <c r="Q15" i="12"/>
  <c r="P15" i="12"/>
  <c r="O15" i="12"/>
  <c r="O9" i="12" s="1"/>
  <c r="O47" i="12" s="1"/>
  <c r="N15" i="12"/>
  <c r="M15" i="12"/>
  <c r="L15" i="12"/>
  <c r="K15" i="12"/>
  <c r="J15" i="12"/>
  <c r="I15" i="12"/>
  <c r="I9" i="12" s="1"/>
  <c r="H15" i="12"/>
  <c r="H9" i="12" s="1"/>
  <c r="G15" i="12"/>
  <c r="F15" i="12" s="1"/>
  <c r="F14" i="12"/>
  <c r="E14" i="12"/>
  <c r="R13" i="12"/>
  <c r="Q13" i="12"/>
  <c r="P13" i="12"/>
  <c r="O13" i="12"/>
  <c r="N13" i="12"/>
  <c r="N9" i="12" s="1"/>
  <c r="M13" i="12"/>
  <c r="M9" i="12" s="1"/>
  <c r="L13" i="12"/>
  <c r="L9" i="12" s="1"/>
  <c r="K13" i="12"/>
  <c r="K9" i="12" s="1"/>
  <c r="J13" i="12"/>
  <c r="I13" i="12"/>
  <c r="H13" i="12"/>
  <c r="G13" i="12"/>
  <c r="F12" i="12"/>
  <c r="E12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 s="1"/>
  <c r="E11" i="12"/>
  <c r="P10" i="12"/>
  <c r="P50" i="12" s="1"/>
  <c r="E10" i="12"/>
  <c r="R9" i="12"/>
  <c r="Q9" i="12"/>
  <c r="P9" i="12"/>
  <c r="G9" i="12"/>
  <c r="R8" i="12"/>
  <c r="O8" i="12"/>
  <c r="O54" i="12" s="1"/>
  <c r="O55" i="12" s="1"/>
  <c r="N8" i="12"/>
  <c r="N54" i="12" s="1"/>
  <c r="N55" i="12" s="1"/>
  <c r="M8" i="12"/>
  <c r="M54" i="12" s="1"/>
  <c r="M55" i="12" s="1"/>
  <c r="H8" i="12"/>
  <c r="H54" i="12" s="1"/>
  <c r="H55" i="12" s="1"/>
  <c r="G8" i="12"/>
  <c r="G54" i="12" s="1"/>
  <c r="E8" i="12"/>
  <c r="F7" i="12"/>
  <c r="F6" i="12"/>
  <c r="E6" i="12"/>
  <c r="E52" i="11"/>
  <c r="E51" i="11"/>
  <c r="E50" i="11"/>
  <c r="H47" i="11"/>
  <c r="F45" i="11"/>
  <c r="E45" i="11"/>
  <c r="F44" i="11"/>
  <c r="E44" i="11"/>
  <c r="F43" i="11"/>
  <c r="E43" i="11"/>
  <c r="F42" i="11"/>
  <c r="E42" i="11"/>
  <c r="F41" i="11"/>
  <c r="E41" i="11"/>
  <c r="R40" i="11"/>
  <c r="Q40" i="11"/>
  <c r="P40" i="11"/>
  <c r="O40" i="11"/>
  <c r="N40" i="11"/>
  <c r="M40" i="11"/>
  <c r="L40" i="11"/>
  <c r="K40" i="11"/>
  <c r="K38" i="11" s="1"/>
  <c r="K46" i="11" s="1"/>
  <c r="J40" i="11"/>
  <c r="J38" i="11" s="1"/>
  <c r="J46" i="11" s="1"/>
  <c r="I40" i="11"/>
  <c r="I38" i="11" s="1"/>
  <c r="I46" i="11" s="1"/>
  <c r="H40" i="11"/>
  <c r="H38" i="11" s="1"/>
  <c r="H46" i="11" s="1"/>
  <c r="G40" i="11"/>
  <c r="F40" i="11" s="1"/>
  <c r="E40" i="11"/>
  <c r="F39" i="11"/>
  <c r="E39" i="11"/>
  <c r="R38" i="11"/>
  <c r="R46" i="11" s="1"/>
  <c r="Q38" i="11"/>
  <c r="Q46" i="11" s="1"/>
  <c r="P38" i="11"/>
  <c r="P46" i="11" s="1"/>
  <c r="O38" i="11"/>
  <c r="O46" i="11" s="1"/>
  <c r="N38" i="11"/>
  <c r="N46" i="11" s="1"/>
  <c r="M38" i="11"/>
  <c r="M46" i="11" s="1"/>
  <c r="L38" i="11"/>
  <c r="L46" i="11" s="1"/>
  <c r="E38" i="11"/>
  <c r="F37" i="11"/>
  <c r="F36" i="11"/>
  <c r="F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R24" i="11"/>
  <c r="R8" i="11" s="1"/>
  <c r="R54" i="11" s="1"/>
  <c r="R55" i="11" s="1"/>
  <c r="Q24" i="11"/>
  <c r="Q8" i="11" s="1"/>
  <c r="Q54" i="11" s="1"/>
  <c r="Q55" i="11" s="1"/>
  <c r="P24" i="11"/>
  <c r="P8" i="11" s="1"/>
  <c r="P54" i="11" s="1"/>
  <c r="P55" i="11" s="1"/>
  <c r="O24" i="11"/>
  <c r="O8" i="11" s="1"/>
  <c r="O54" i="11" s="1"/>
  <c r="O55" i="11" s="1"/>
  <c r="N24" i="11"/>
  <c r="N23" i="11" s="1"/>
  <c r="N17" i="11" s="1"/>
  <c r="M24" i="11"/>
  <c r="M23" i="11" s="1"/>
  <c r="M17" i="11" s="1"/>
  <c r="L24" i="11"/>
  <c r="L23" i="11" s="1"/>
  <c r="L17" i="11" s="1"/>
  <c r="K24" i="11"/>
  <c r="J24" i="11"/>
  <c r="J23" i="11" s="1"/>
  <c r="I24" i="11"/>
  <c r="H24" i="11"/>
  <c r="G24" i="11"/>
  <c r="E24" i="11"/>
  <c r="R23" i="11"/>
  <c r="R17" i="11" s="1"/>
  <c r="R48" i="11" s="1"/>
  <c r="R51" i="11" s="1"/>
  <c r="Q23" i="11"/>
  <c r="P23" i="11"/>
  <c r="O23" i="11"/>
  <c r="O17" i="11" s="1"/>
  <c r="O48" i="11" s="1"/>
  <c r="O51" i="11" s="1"/>
  <c r="K23" i="11"/>
  <c r="I23" i="11"/>
  <c r="H23" i="11"/>
  <c r="G23" i="11"/>
  <c r="F22" i="11"/>
  <c r="F21" i="11"/>
  <c r="F20" i="11"/>
  <c r="F19" i="11"/>
  <c r="R18" i="11"/>
  <c r="R56" i="11" s="1"/>
  <c r="R57" i="11" s="1"/>
  <c r="Q18" i="11"/>
  <c r="Q56" i="11" s="1"/>
  <c r="Q57" i="11" s="1"/>
  <c r="P18" i="11"/>
  <c r="P56" i="11" s="1"/>
  <c r="P57" i="11" s="1"/>
  <c r="O18" i="11"/>
  <c r="O56" i="11" s="1"/>
  <c r="O57" i="11" s="1"/>
  <c r="N18" i="11"/>
  <c r="N56" i="11" s="1"/>
  <c r="N57" i="11" s="1"/>
  <c r="M18" i="11"/>
  <c r="M56" i="11" s="1"/>
  <c r="M57" i="11" s="1"/>
  <c r="L18" i="11"/>
  <c r="L56" i="11" s="1"/>
  <c r="L57" i="11" s="1"/>
  <c r="K18" i="11"/>
  <c r="K56" i="11" s="1"/>
  <c r="K57" i="11" s="1"/>
  <c r="J18" i="11"/>
  <c r="J56" i="11" s="1"/>
  <c r="J57" i="11" s="1"/>
  <c r="I18" i="11"/>
  <c r="I56" i="11" s="1"/>
  <c r="I57" i="11" s="1"/>
  <c r="H18" i="11"/>
  <c r="H17" i="11" s="1"/>
  <c r="H48" i="11" s="1"/>
  <c r="G18" i="11"/>
  <c r="G56" i="11" s="1"/>
  <c r="K17" i="11"/>
  <c r="I17" i="11"/>
  <c r="F16" i="11"/>
  <c r="R15" i="11"/>
  <c r="Q15" i="11"/>
  <c r="P15" i="11"/>
  <c r="O15" i="11"/>
  <c r="N15" i="11"/>
  <c r="M15" i="11"/>
  <c r="M9" i="11" s="1"/>
  <c r="L15" i="11"/>
  <c r="L9" i="11" s="1"/>
  <c r="K15" i="11"/>
  <c r="K9" i="11" s="1"/>
  <c r="J15" i="11"/>
  <c r="I15" i="11"/>
  <c r="H15" i="11"/>
  <c r="G15" i="11"/>
  <c r="F15" i="11" s="1"/>
  <c r="F14" i="11"/>
  <c r="E14" i="11"/>
  <c r="R13" i="11"/>
  <c r="R9" i="11" s="1"/>
  <c r="Q13" i="11"/>
  <c r="Q9" i="11" s="1"/>
  <c r="P13" i="11"/>
  <c r="P9" i="11" s="1"/>
  <c r="O13" i="11"/>
  <c r="O9" i="11" s="1"/>
  <c r="N13" i="11"/>
  <c r="N9" i="11" s="1"/>
  <c r="M13" i="11"/>
  <c r="L13" i="11"/>
  <c r="K13" i="11"/>
  <c r="J13" i="11"/>
  <c r="I13" i="11"/>
  <c r="H13" i="11"/>
  <c r="G13" i="11"/>
  <c r="G9" i="11" s="1"/>
  <c r="F12" i="11"/>
  <c r="E12" i="11"/>
  <c r="R11" i="11"/>
  <c r="Q11" i="11"/>
  <c r="F11" i="11" s="1"/>
  <c r="P11" i="11"/>
  <c r="O11" i="11"/>
  <c r="N11" i="11"/>
  <c r="M11" i="11"/>
  <c r="L11" i="11"/>
  <c r="K11" i="11"/>
  <c r="J11" i="11"/>
  <c r="I11" i="11"/>
  <c r="H11" i="11"/>
  <c r="G11" i="11"/>
  <c r="E11" i="11"/>
  <c r="H10" i="11"/>
  <c r="H50" i="11" s="1"/>
  <c r="E10" i="11"/>
  <c r="J9" i="11"/>
  <c r="I9" i="11"/>
  <c r="H9" i="11"/>
  <c r="L8" i="11"/>
  <c r="L54" i="11" s="1"/>
  <c r="L55" i="11" s="1"/>
  <c r="K8" i="11"/>
  <c r="K54" i="11" s="1"/>
  <c r="K55" i="11" s="1"/>
  <c r="J8" i="11"/>
  <c r="J54" i="11" s="1"/>
  <c r="J55" i="11" s="1"/>
  <c r="I8" i="11"/>
  <c r="I54" i="11" s="1"/>
  <c r="I55" i="11" s="1"/>
  <c r="H8" i="11"/>
  <c r="H54" i="11" s="1"/>
  <c r="H55" i="11" s="1"/>
  <c r="G8" i="11"/>
  <c r="G54" i="11" s="1"/>
  <c r="E8" i="11"/>
  <c r="F7" i="11"/>
  <c r="F6" i="11"/>
  <c r="E6" i="11"/>
  <c r="H43" i="6"/>
  <c r="I43" i="6"/>
  <c r="J43" i="6"/>
  <c r="K43" i="6"/>
  <c r="L43" i="6"/>
  <c r="M43" i="6"/>
  <c r="N43" i="6"/>
  <c r="O43" i="6"/>
  <c r="P43" i="6"/>
  <c r="Q43" i="6"/>
  <c r="R43" i="6"/>
  <c r="G50" i="7"/>
  <c r="H50" i="7"/>
  <c r="I50" i="7"/>
  <c r="J50" i="7"/>
  <c r="K50" i="7"/>
  <c r="L50" i="7"/>
  <c r="M50" i="7"/>
  <c r="N50" i="7"/>
  <c r="O50" i="7"/>
  <c r="P50" i="7"/>
  <c r="Q50" i="7"/>
  <c r="R50" i="7"/>
  <c r="G50" i="8"/>
  <c r="H50" i="8"/>
  <c r="I50" i="8"/>
  <c r="J50" i="8"/>
  <c r="K50" i="8"/>
  <c r="L50" i="8"/>
  <c r="M50" i="8"/>
  <c r="N50" i="8"/>
  <c r="O50" i="8"/>
  <c r="P50" i="8"/>
  <c r="Q50" i="8"/>
  <c r="R50" i="8"/>
  <c r="H50" i="5"/>
  <c r="I50" i="5"/>
  <c r="J50" i="5"/>
  <c r="K50" i="5"/>
  <c r="L50" i="5"/>
  <c r="M50" i="5"/>
  <c r="N50" i="5"/>
  <c r="O50" i="5"/>
  <c r="P50" i="5"/>
  <c r="Q50" i="5"/>
  <c r="G47" i="7"/>
  <c r="H47" i="7"/>
  <c r="I47" i="7"/>
  <c r="J47" i="7"/>
  <c r="K47" i="7"/>
  <c r="L47" i="7"/>
  <c r="M47" i="7"/>
  <c r="N47" i="7"/>
  <c r="O47" i="7"/>
  <c r="P47" i="7"/>
  <c r="Q47" i="7"/>
  <c r="R47" i="7"/>
  <c r="G47" i="8"/>
  <c r="H47" i="8"/>
  <c r="I47" i="8"/>
  <c r="J47" i="8"/>
  <c r="K47" i="8"/>
  <c r="L47" i="8"/>
  <c r="M47" i="8"/>
  <c r="N47" i="8"/>
  <c r="O47" i="8"/>
  <c r="P47" i="8"/>
  <c r="Q47" i="8"/>
  <c r="R47" i="8"/>
  <c r="H47" i="5"/>
  <c r="I47" i="5"/>
  <c r="J47" i="5"/>
  <c r="K47" i="5"/>
  <c r="L47" i="5"/>
  <c r="M47" i="5"/>
  <c r="N47" i="5"/>
  <c r="O47" i="5"/>
  <c r="P47" i="5"/>
  <c r="Q47" i="5"/>
  <c r="F50" i="7"/>
  <c r="F50" i="8"/>
  <c r="F47" i="7"/>
  <c r="F47" i="8"/>
  <c r="E50" i="6"/>
  <c r="E50" i="7"/>
  <c r="E50" i="8"/>
  <c r="E50" i="5"/>
  <c r="E51" i="6"/>
  <c r="E51" i="7"/>
  <c r="E51" i="8"/>
  <c r="E51" i="5"/>
  <c r="H41" i="5"/>
  <c r="I41" i="5"/>
  <c r="J41" i="5"/>
  <c r="K41" i="5"/>
  <c r="L41" i="5"/>
  <c r="M41" i="5"/>
  <c r="N41" i="5"/>
  <c r="O41" i="5"/>
  <c r="P41" i="5"/>
  <c r="Q41" i="5"/>
  <c r="R41" i="5"/>
  <c r="G41" i="5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F39" i="5"/>
  <c r="F42" i="5"/>
  <c r="F44" i="5"/>
  <c r="F45" i="5"/>
  <c r="F39" i="6"/>
  <c r="F41" i="6"/>
  <c r="F42" i="6"/>
  <c r="F44" i="6"/>
  <c r="F45" i="6"/>
  <c r="F39" i="8"/>
  <c r="F41" i="8"/>
  <c r="F42" i="8"/>
  <c r="F43" i="8"/>
  <c r="F44" i="8"/>
  <c r="F45" i="8"/>
  <c r="F39" i="7"/>
  <c r="F41" i="7"/>
  <c r="F42" i="7"/>
  <c r="F43" i="7"/>
  <c r="F44" i="7"/>
  <c r="F45" i="7"/>
  <c r="G13" i="7"/>
  <c r="G11" i="6"/>
  <c r="G11" i="5"/>
  <c r="H24" i="6"/>
  <c r="H8" i="6" s="1"/>
  <c r="H54" i="6" s="1"/>
  <c r="I24" i="6"/>
  <c r="I8" i="6" s="1"/>
  <c r="I54" i="6" s="1"/>
  <c r="J24" i="6"/>
  <c r="J23" i="6" s="1"/>
  <c r="K24" i="6"/>
  <c r="K23" i="6" s="1"/>
  <c r="L24" i="6"/>
  <c r="L8" i="6" s="1"/>
  <c r="L54" i="6" s="1"/>
  <c r="M24" i="6"/>
  <c r="M8" i="6" s="1"/>
  <c r="M54" i="6" s="1"/>
  <c r="N24" i="6"/>
  <c r="N8" i="6" s="1"/>
  <c r="N54" i="6" s="1"/>
  <c r="O24" i="6"/>
  <c r="O8" i="6" s="1"/>
  <c r="O54" i="6" s="1"/>
  <c r="P24" i="6"/>
  <c r="P23" i="6" s="1"/>
  <c r="Q24" i="6"/>
  <c r="Q23" i="6" s="1"/>
  <c r="R24" i="6"/>
  <c r="R23" i="6" s="1"/>
  <c r="H24" i="7"/>
  <c r="H23" i="7" s="1"/>
  <c r="I24" i="7"/>
  <c r="I23" i="7" s="1"/>
  <c r="J24" i="7"/>
  <c r="J23" i="7" s="1"/>
  <c r="K24" i="7"/>
  <c r="K23" i="7" s="1"/>
  <c r="L24" i="7"/>
  <c r="L23" i="7" s="1"/>
  <c r="M24" i="7"/>
  <c r="M8" i="7" s="1"/>
  <c r="M54" i="7" s="1"/>
  <c r="N24" i="7"/>
  <c r="N8" i="7" s="1"/>
  <c r="N54" i="7" s="1"/>
  <c r="O24" i="7"/>
  <c r="O8" i="7" s="1"/>
  <c r="O54" i="7" s="1"/>
  <c r="P24" i="7"/>
  <c r="P23" i="7" s="1"/>
  <c r="Q24" i="7"/>
  <c r="Q23" i="7" s="1"/>
  <c r="R24" i="7"/>
  <c r="R23" i="7" s="1"/>
  <c r="H24" i="8"/>
  <c r="I24" i="8"/>
  <c r="I8" i="8" s="1"/>
  <c r="J24" i="8"/>
  <c r="J23" i="8" s="1"/>
  <c r="K24" i="8"/>
  <c r="K8" i="8" s="1"/>
  <c r="K54" i="8" s="1"/>
  <c r="L24" i="8"/>
  <c r="L23" i="8" s="1"/>
  <c r="M24" i="8"/>
  <c r="M23" i="8" s="1"/>
  <c r="N24" i="8"/>
  <c r="N23" i="8" s="1"/>
  <c r="O24" i="8"/>
  <c r="O23" i="8" s="1"/>
  <c r="P24" i="8"/>
  <c r="P8" i="8" s="1"/>
  <c r="P54" i="8" s="1"/>
  <c r="Q24" i="8"/>
  <c r="Q23" i="8" s="1"/>
  <c r="R24" i="8"/>
  <c r="R23" i="8" s="1"/>
  <c r="H24" i="5"/>
  <c r="I24" i="5"/>
  <c r="J24" i="5"/>
  <c r="K24" i="5"/>
  <c r="L24" i="5"/>
  <c r="M24" i="5"/>
  <c r="N24" i="5"/>
  <c r="O24" i="5"/>
  <c r="P24" i="5"/>
  <c r="Q24" i="5"/>
  <c r="R24" i="5"/>
  <c r="G24" i="6"/>
  <c r="G8" i="6" s="1"/>
  <c r="G54" i="6" s="1"/>
  <c r="G24" i="7"/>
  <c r="G23" i="7" s="1"/>
  <c r="G24" i="8"/>
  <c r="G8" i="8" s="1"/>
  <c r="G54" i="8" s="1"/>
  <c r="G24" i="5"/>
  <c r="T4" i="1"/>
  <c r="S4" i="1"/>
  <c r="R4" i="1"/>
  <c r="Q4" i="1"/>
  <c r="P4" i="1"/>
  <c r="O4" i="1"/>
  <c r="N4" i="1"/>
  <c r="M4" i="1"/>
  <c r="L4" i="1"/>
  <c r="K4" i="1"/>
  <c r="J4" i="1"/>
  <c r="I4" i="1"/>
  <c r="F37" i="8"/>
  <c r="F36" i="8"/>
  <c r="F35" i="8"/>
  <c r="F22" i="8"/>
  <c r="F21" i="8"/>
  <c r="F20" i="8"/>
  <c r="F19" i="8"/>
  <c r="F16" i="8"/>
  <c r="F14" i="8"/>
  <c r="F12" i="8"/>
  <c r="F7" i="8"/>
  <c r="F6" i="8"/>
  <c r="F37" i="7"/>
  <c r="F36" i="7"/>
  <c r="F35" i="7"/>
  <c r="F22" i="7"/>
  <c r="F21" i="7"/>
  <c r="F20" i="7"/>
  <c r="F19" i="7"/>
  <c r="F16" i="7"/>
  <c r="F14" i="7"/>
  <c r="F12" i="7"/>
  <c r="F7" i="7"/>
  <c r="F6" i="7"/>
  <c r="F37" i="6"/>
  <c r="F36" i="6"/>
  <c r="F35" i="6"/>
  <c r="F22" i="6"/>
  <c r="F21" i="6"/>
  <c r="F20" i="6"/>
  <c r="F19" i="6"/>
  <c r="F16" i="6"/>
  <c r="F14" i="6"/>
  <c r="F12" i="6"/>
  <c r="F7" i="6"/>
  <c r="F6" i="6"/>
  <c r="F14" i="5"/>
  <c r="F12" i="5"/>
  <c r="F37" i="5"/>
  <c r="F36" i="5"/>
  <c r="F35" i="5"/>
  <c r="F22" i="5"/>
  <c r="F21" i="5"/>
  <c r="F20" i="5"/>
  <c r="F19" i="5"/>
  <c r="F16" i="5"/>
  <c r="E24" i="5"/>
  <c r="E24" i="6"/>
  <c r="E24" i="7"/>
  <c r="E24" i="8"/>
  <c r="E52" i="8"/>
  <c r="E45" i="8"/>
  <c r="E44" i="8"/>
  <c r="E43" i="8"/>
  <c r="E42" i="8"/>
  <c r="E41" i="8"/>
  <c r="E40" i="8"/>
  <c r="E39" i="8"/>
  <c r="E38" i="8"/>
  <c r="E14" i="8"/>
  <c r="E12" i="8"/>
  <c r="E11" i="8"/>
  <c r="E10" i="8"/>
  <c r="E8" i="8"/>
  <c r="E6" i="8"/>
  <c r="E52" i="7"/>
  <c r="E45" i="7"/>
  <c r="E44" i="7"/>
  <c r="E43" i="7"/>
  <c r="E42" i="7"/>
  <c r="E41" i="7"/>
  <c r="E40" i="7"/>
  <c r="E39" i="7"/>
  <c r="E38" i="7"/>
  <c r="E14" i="7"/>
  <c r="E12" i="7"/>
  <c r="E11" i="7"/>
  <c r="E10" i="7"/>
  <c r="E8" i="7"/>
  <c r="E6" i="7"/>
  <c r="E52" i="6"/>
  <c r="E45" i="6"/>
  <c r="E44" i="6"/>
  <c r="E43" i="6"/>
  <c r="E42" i="6"/>
  <c r="E41" i="6"/>
  <c r="E40" i="6"/>
  <c r="E39" i="6"/>
  <c r="E38" i="6"/>
  <c r="E14" i="6"/>
  <c r="E12" i="6"/>
  <c r="E11" i="6"/>
  <c r="E10" i="6"/>
  <c r="E8" i="6"/>
  <c r="E6" i="6"/>
  <c r="E8" i="5"/>
  <c r="E6" i="5"/>
  <c r="H14" i="9"/>
  <c r="F14" i="9"/>
  <c r="G14" i="9"/>
  <c r="I14" i="9"/>
  <c r="J14" i="9"/>
  <c r="K14" i="9"/>
  <c r="L14" i="9"/>
  <c r="M14" i="9"/>
  <c r="N14" i="9"/>
  <c r="O14" i="9"/>
  <c r="P14" i="9"/>
  <c r="E14" i="9"/>
  <c r="G43" i="6"/>
  <c r="R40" i="6"/>
  <c r="Q40" i="6"/>
  <c r="P40" i="6"/>
  <c r="O40" i="6"/>
  <c r="N40" i="6"/>
  <c r="M40" i="6"/>
  <c r="L40" i="6"/>
  <c r="K40" i="6"/>
  <c r="J40" i="6"/>
  <c r="I40" i="6"/>
  <c r="H40" i="6"/>
  <c r="G40" i="6"/>
  <c r="R18" i="6"/>
  <c r="R56" i="6" s="1"/>
  <c r="Q18" i="6"/>
  <c r="Q56" i="6" s="1"/>
  <c r="P18" i="6"/>
  <c r="P56" i="6" s="1"/>
  <c r="O18" i="6"/>
  <c r="O56" i="6" s="1"/>
  <c r="N18" i="6"/>
  <c r="N56" i="6" s="1"/>
  <c r="M18" i="6"/>
  <c r="M56" i="6" s="1"/>
  <c r="L18" i="6"/>
  <c r="K18" i="6"/>
  <c r="J18" i="6"/>
  <c r="J56" i="6" s="1"/>
  <c r="I18" i="6"/>
  <c r="I56" i="6" s="1"/>
  <c r="H18" i="6"/>
  <c r="G18" i="6"/>
  <c r="G56" i="6" s="1"/>
  <c r="R15" i="6"/>
  <c r="Q15" i="6"/>
  <c r="P15" i="6"/>
  <c r="O15" i="6"/>
  <c r="N15" i="6"/>
  <c r="M15" i="6"/>
  <c r="L15" i="6"/>
  <c r="K15" i="6"/>
  <c r="J15" i="6"/>
  <c r="I15" i="6"/>
  <c r="H15" i="6"/>
  <c r="G15" i="6"/>
  <c r="R13" i="6"/>
  <c r="R9" i="6" s="1"/>
  <c r="R47" i="6" s="1"/>
  <c r="Q13" i="6"/>
  <c r="P13" i="6"/>
  <c r="O13" i="6"/>
  <c r="N13" i="6"/>
  <c r="M13" i="6"/>
  <c r="L13" i="6"/>
  <c r="K13" i="6"/>
  <c r="J13" i="6"/>
  <c r="I13" i="6"/>
  <c r="H13" i="6"/>
  <c r="G13" i="6"/>
  <c r="R11" i="6"/>
  <c r="Q11" i="6"/>
  <c r="P11" i="6"/>
  <c r="O11" i="6"/>
  <c r="N11" i="6"/>
  <c r="M11" i="6"/>
  <c r="L11" i="6"/>
  <c r="K11" i="6"/>
  <c r="J11" i="6"/>
  <c r="I11" i="6"/>
  <c r="H11" i="6"/>
  <c r="R40" i="7"/>
  <c r="R38" i="7" s="1"/>
  <c r="R46" i="7" s="1"/>
  <c r="Q40" i="7"/>
  <c r="Q38" i="7" s="1"/>
  <c r="Q46" i="7" s="1"/>
  <c r="P40" i="7"/>
  <c r="P38" i="7" s="1"/>
  <c r="P46" i="7" s="1"/>
  <c r="O40" i="7"/>
  <c r="O38" i="7" s="1"/>
  <c r="O46" i="7" s="1"/>
  <c r="N40" i="7"/>
  <c r="N38" i="7" s="1"/>
  <c r="N46" i="7" s="1"/>
  <c r="M40" i="7"/>
  <c r="M38" i="7" s="1"/>
  <c r="M46" i="7" s="1"/>
  <c r="L40" i="7"/>
  <c r="L38" i="7" s="1"/>
  <c r="L46" i="7" s="1"/>
  <c r="K40" i="7"/>
  <c r="J40" i="7"/>
  <c r="J38" i="7" s="1"/>
  <c r="J46" i="7" s="1"/>
  <c r="I40" i="7"/>
  <c r="I38" i="7" s="1"/>
  <c r="I46" i="7" s="1"/>
  <c r="H40" i="7"/>
  <c r="H38" i="7" s="1"/>
  <c r="H46" i="7" s="1"/>
  <c r="G40" i="7"/>
  <c r="G38" i="7" s="1"/>
  <c r="R18" i="7"/>
  <c r="R56" i="7" s="1"/>
  <c r="Q18" i="7"/>
  <c r="Q56" i="7" s="1"/>
  <c r="P18" i="7"/>
  <c r="P56" i="7" s="1"/>
  <c r="O18" i="7"/>
  <c r="O56" i="7" s="1"/>
  <c r="N18" i="7"/>
  <c r="N56" i="7" s="1"/>
  <c r="M18" i="7"/>
  <c r="M56" i="7" s="1"/>
  <c r="L18" i="7"/>
  <c r="K18" i="7"/>
  <c r="J18" i="7"/>
  <c r="J56" i="7" s="1"/>
  <c r="I18" i="7"/>
  <c r="I56" i="7" s="1"/>
  <c r="H18" i="7"/>
  <c r="H56" i="7" s="1"/>
  <c r="G18" i="7"/>
  <c r="G56" i="7" s="1"/>
  <c r="R15" i="7"/>
  <c r="Q15" i="7"/>
  <c r="P15" i="7"/>
  <c r="O15" i="7"/>
  <c r="N15" i="7"/>
  <c r="M15" i="7"/>
  <c r="L15" i="7"/>
  <c r="K15" i="7"/>
  <c r="J15" i="7"/>
  <c r="I15" i="7"/>
  <c r="H15" i="7"/>
  <c r="G15" i="7"/>
  <c r="R13" i="7"/>
  <c r="R9" i="7" s="1"/>
  <c r="Q13" i="7"/>
  <c r="Q9" i="7" s="1"/>
  <c r="P13" i="7"/>
  <c r="O13" i="7"/>
  <c r="O9" i="7" s="1"/>
  <c r="N13" i="7"/>
  <c r="N9" i="7" s="1"/>
  <c r="M13" i="7"/>
  <c r="L13" i="7"/>
  <c r="K13" i="7"/>
  <c r="J13" i="7"/>
  <c r="J9" i="7" s="1"/>
  <c r="I13" i="7"/>
  <c r="H13" i="7"/>
  <c r="R11" i="7"/>
  <c r="Q11" i="7"/>
  <c r="P11" i="7"/>
  <c r="O11" i="7"/>
  <c r="N11" i="7"/>
  <c r="M11" i="7"/>
  <c r="L11" i="7"/>
  <c r="K11" i="7"/>
  <c r="J11" i="7"/>
  <c r="I11" i="7"/>
  <c r="H11" i="7"/>
  <c r="G11" i="7"/>
  <c r="R40" i="8"/>
  <c r="Q40" i="8"/>
  <c r="Q38" i="8" s="1"/>
  <c r="Q46" i="8" s="1"/>
  <c r="P40" i="8"/>
  <c r="P38" i="8" s="1"/>
  <c r="P46" i="8" s="1"/>
  <c r="O40" i="8"/>
  <c r="O38" i="8" s="1"/>
  <c r="O46" i="8" s="1"/>
  <c r="N40" i="8"/>
  <c r="N38" i="8" s="1"/>
  <c r="N46" i="8" s="1"/>
  <c r="M40" i="8"/>
  <c r="M38" i="8" s="1"/>
  <c r="M46" i="8" s="1"/>
  <c r="L40" i="8"/>
  <c r="L38" i="8" s="1"/>
  <c r="L46" i="8" s="1"/>
  <c r="K40" i="8"/>
  <c r="K38" i="8" s="1"/>
  <c r="K46" i="8" s="1"/>
  <c r="J40" i="8"/>
  <c r="J38" i="8" s="1"/>
  <c r="J46" i="8" s="1"/>
  <c r="I40" i="8"/>
  <c r="I38" i="8" s="1"/>
  <c r="I46" i="8" s="1"/>
  <c r="H40" i="8"/>
  <c r="H38" i="8" s="1"/>
  <c r="H46" i="8" s="1"/>
  <c r="G40" i="8"/>
  <c r="G38" i="8" s="1"/>
  <c r="G46" i="8" s="1"/>
  <c r="R38" i="8"/>
  <c r="R46" i="8" s="1"/>
  <c r="R18" i="8"/>
  <c r="R56" i="8" s="1"/>
  <c r="Q18" i="8"/>
  <c r="Q56" i="8" s="1"/>
  <c r="P18" i="8"/>
  <c r="P56" i="8" s="1"/>
  <c r="O18" i="8"/>
  <c r="O56" i="8" s="1"/>
  <c r="N18" i="8"/>
  <c r="M18" i="8"/>
  <c r="M56" i="8" s="1"/>
  <c r="L18" i="8"/>
  <c r="L56" i="8" s="1"/>
  <c r="K18" i="8"/>
  <c r="J18" i="8"/>
  <c r="J56" i="8" s="1"/>
  <c r="I18" i="8"/>
  <c r="I56" i="8" s="1"/>
  <c r="H18" i="8"/>
  <c r="H56" i="8" s="1"/>
  <c r="G18" i="8"/>
  <c r="G56" i="8" s="1"/>
  <c r="R15" i="8"/>
  <c r="Q15" i="8"/>
  <c r="P15" i="8"/>
  <c r="O15" i="8"/>
  <c r="N15" i="8"/>
  <c r="M15" i="8"/>
  <c r="L15" i="8"/>
  <c r="K15" i="8"/>
  <c r="J15" i="8"/>
  <c r="I15" i="8"/>
  <c r="H15" i="8"/>
  <c r="G15" i="8"/>
  <c r="R13" i="8"/>
  <c r="R9" i="8" s="1"/>
  <c r="Q13" i="8"/>
  <c r="Q9" i="8" s="1"/>
  <c r="P13" i="8"/>
  <c r="O13" i="8"/>
  <c r="O9" i="8" s="1"/>
  <c r="N13" i="8"/>
  <c r="N9" i="8" s="1"/>
  <c r="M13" i="8"/>
  <c r="L13" i="8"/>
  <c r="K13" i="8"/>
  <c r="K9" i="8" s="1"/>
  <c r="K10" i="8" s="1"/>
  <c r="J13" i="8"/>
  <c r="I13" i="8"/>
  <c r="H13" i="8"/>
  <c r="H9" i="8" s="1"/>
  <c r="H10" i="8" s="1"/>
  <c r="G13" i="8"/>
  <c r="G9" i="8" s="1"/>
  <c r="R11" i="8"/>
  <c r="Q11" i="8"/>
  <c r="P11" i="8"/>
  <c r="O11" i="8"/>
  <c r="N11" i="8"/>
  <c r="M11" i="8"/>
  <c r="L11" i="8"/>
  <c r="K11" i="8"/>
  <c r="J11" i="8"/>
  <c r="I11" i="8"/>
  <c r="H11" i="8"/>
  <c r="G11" i="8"/>
  <c r="Q32" i="1"/>
  <c r="I32" i="1"/>
  <c r="L31" i="1"/>
  <c r="T31" i="1"/>
  <c r="O33" i="1"/>
  <c r="P32" i="1"/>
  <c r="N30" i="1"/>
  <c r="M30" i="1"/>
  <c r="S36" i="1"/>
  <c r="I59" i="1"/>
  <c r="P35" i="1"/>
  <c r="M29" i="1"/>
  <c r="C12" i="9" a="1"/>
  <c r="M35" i="1"/>
  <c r="J33" i="1"/>
  <c r="K32" i="1"/>
  <c r="Q31" i="1"/>
  <c r="L36" i="1"/>
  <c r="O27" i="1"/>
  <c r="C4" i="9" a="1"/>
  <c r="C14" i="9" a="1"/>
  <c r="I35" i="1"/>
  <c r="K36" i="1"/>
  <c r="C15" i="9" a="1"/>
  <c r="C6" i="9" a="1"/>
  <c r="K30" i="1"/>
  <c r="Q36" i="1"/>
  <c r="M28" i="1"/>
  <c r="I29" i="1"/>
  <c r="N32" i="1"/>
  <c r="I30" i="1"/>
  <c r="T30" i="1"/>
  <c r="O32" i="1"/>
  <c r="Q35" i="1"/>
  <c r="S30" i="1"/>
  <c r="O31" i="1"/>
  <c r="J36" i="1"/>
  <c r="I58" i="1"/>
  <c r="L35" i="1"/>
  <c r="S35" i="1"/>
  <c r="R28" i="1"/>
  <c r="K28" i="1"/>
  <c r="R34" i="1"/>
  <c r="Q30" i="1"/>
  <c r="R27" i="1"/>
  <c r="N31" i="1"/>
  <c r="I21" i="1"/>
  <c r="J27" i="1"/>
  <c r="C5" i="9" a="1"/>
  <c r="D5" i="9" a="1"/>
  <c r="L33" i="1"/>
  <c r="P28" i="1"/>
  <c r="D12" i="9" a="1"/>
  <c r="C10" i="9" a="1"/>
  <c r="I22" i="1"/>
  <c r="S34" i="1"/>
  <c r="I61" i="1"/>
  <c r="I34" i="1"/>
  <c r="O36" i="1"/>
  <c r="Q27" i="1"/>
  <c r="J31" i="1"/>
  <c r="T33" i="1"/>
  <c r="N34" i="1"/>
  <c r="I33" i="1"/>
  <c r="N35" i="1"/>
  <c r="L32" i="1"/>
  <c r="K31" i="1"/>
  <c r="D4" i="9" a="1"/>
  <c r="R29" i="1"/>
  <c r="K27" i="1"/>
  <c r="Q34" i="1"/>
  <c r="L29" i="1"/>
  <c r="T36" i="1"/>
  <c r="D10" i="9" a="1"/>
  <c r="S29" i="1"/>
  <c r="Q28" i="1"/>
  <c r="N28" i="1"/>
  <c r="I52" i="1"/>
  <c r="I50" i="1"/>
  <c r="C7" i="9" a="1"/>
  <c r="M36" i="1"/>
  <c r="P33" i="1"/>
  <c r="K34" i="1"/>
  <c r="S27" i="1"/>
  <c r="S33" i="1"/>
  <c r="M27" i="1"/>
  <c r="L30" i="1"/>
  <c r="K35" i="1"/>
  <c r="D13" i="9" a="1"/>
  <c r="J30" i="1"/>
  <c r="L27" i="1"/>
  <c r="O34" i="1"/>
  <c r="S31" i="1"/>
  <c r="J32" i="1"/>
  <c r="J28" i="1"/>
  <c r="I63" i="1"/>
  <c r="I23" i="1"/>
  <c r="I31" i="1"/>
  <c r="P34" i="1"/>
  <c r="I60" i="1"/>
  <c r="O30" i="1"/>
  <c r="L34" i="1"/>
  <c r="N29" i="1"/>
  <c r="R32" i="1"/>
  <c r="I49" i="1"/>
  <c r="S28" i="1"/>
  <c r="I51" i="1"/>
  <c r="C8" i="9" a="1"/>
  <c r="I47" i="1"/>
  <c r="Q33" i="1"/>
  <c r="N36" i="1"/>
  <c r="P31" i="1"/>
  <c r="P29" i="1"/>
  <c r="O29" i="1"/>
  <c r="I28" i="1"/>
  <c r="M31" i="1"/>
  <c r="P36" i="1"/>
  <c r="N27" i="1"/>
  <c r="K29" i="1"/>
  <c r="C11" i="9" a="1"/>
  <c r="R31" i="1"/>
  <c r="R35" i="1"/>
  <c r="R33" i="1"/>
  <c r="L28" i="1"/>
  <c r="I25" i="1"/>
  <c r="D11" i="9" a="1"/>
  <c r="T29" i="1"/>
  <c r="I24" i="1"/>
  <c r="J34" i="1"/>
  <c r="O28" i="1"/>
  <c r="K33" i="1"/>
  <c r="S32" i="1"/>
  <c r="J29" i="1"/>
  <c r="D6" i="9" a="1"/>
  <c r="R36" i="1"/>
  <c r="I20" i="1"/>
  <c r="C9" i="9" a="1"/>
  <c r="T27" i="1"/>
  <c r="P30" i="1"/>
  <c r="I48" i="1"/>
  <c r="I62" i="1"/>
  <c r="D7" i="9" a="1"/>
  <c r="N33" i="1"/>
  <c r="T28" i="1"/>
  <c r="P27" i="1"/>
  <c r="I27" i="1"/>
  <c r="M33" i="1"/>
  <c r="O35" i="1"/>
  <c r="D8" i="9" a="1"/>
  <c r="R30" i="1"/>
  <c r="M32" i="1"/>
  <c r="T35" i="1"/>
  <c r="T32" i="1"/>
  <c r="J35" i="1"/>
  <c r="D9" i="9" a="1"/>
  <c r="M34" i="1"/>
  <c r="Q29" i="1"/>
  <c r="T34" i="1"/>
  <c r="C13" i="9" a="1"/>
  <c r="I36" i="1"/>
  <c r="G17" i="14" l="1"/>
  <c r="O51" i="15"/>
  <c r="O49" i="15"/>
  <c r="Q51" i="15"/>
  <c r="Q49" i="15"/>
  <c r="P51" i="15"/>
  <c r="P49" i="15"/>
  <c r="G55" i="15"/>
  <c r="R48" i="15"/>
  <c r="O10" i="14"/>
  <c r="O50" i="14" s="1"/>
  <c r="O47" i="14"/>
  <c r="O49" i="14"/>
  <c r="F46" i="15"/>
  <c r="R10" i="14"/>
  <c r="R50" i="14" s="1"/>
  <c r="R47" i="14"/>
  <c r="N51" i="14"/>
  <c r="N49" i="14"/>
  <c r="G53" i="16"/>
  <c r="G52" i="16"/>
  <c r="G48" i="15"/>
  <c r="G50" i="15"/>
  <c r="M51" i="14"/>
  <c r="M49" i="14"/>
  <c r="I54" i="15"/>
  <c r="I55" i="15" s="1"/>
  <c r="F8" i="15"/>
  <c r="L10" i="16"/>
  <c r="L50" i="16" s="1"/>
  <c r="L49" i="16"/>
  <c r="L47" i="16"/>
  <c r="Q49" i="14"/>
  <c r="Q10" i="14"/>
  <c r="Q50" i="14" s="1"/>
  <c r="H10" i="14"/>
  <c r="H50" i="14" s="1"/>
  <c r="H47" i="14"/>
  <c r="F24" i="14"/>
  <c r="H55" i="14"/>
  <c r="N9" i="16"/>
  <c r="F13" i="16"/>
  <c r="F56" i="16"/>
  <c r="P48" i="16"/>
  <c r="P51" i="16" s="1"/>
  <c r="M49" i="15"/>
  <c r="M10" i="15"/>
  <c r="M50" i="15" s="1"/>
  <c r="M47" i="15"/>
  <c r="G57" i="14"/>
  <c r="M55" i="15"/>
  <c r="G10" i="14"/>
  <c r="G47" i="14"/>
  <c r="O48" i="16"/>
  <c r="O51" i="16" s="1"/>
  <c r="Q8" i="14"/>
  <c r="Q54" i="14" s="1"/>
  <c r="Q55" i="14" s="1"/>
  <c r="M10" i="14"/>
  <c r="M50" i="14" s="1"/>
  <c r="L17" i="14"/>
  <c r="F18" i="14"/>
  <c r="H23" i="14"/>
  <c r="H17" i="14" s="1"/>
  <c r="H48" i="14" s="1"/>
  <c r="H51" i="14" s="1"/>
  <c r="I55" i="14"/>
  <c r="F13" i="15"/>
  <c r="F40" i="15"/>
  <c r="O49" i="16"/>
  <c r="O10" i="16"/>
  <c r="O50" i="16" s="1"/>
  <c r="O47" i="16"/>
  <c r="M47" i="16"/>
  <c r="M10" i="16"/>
  <c r="M50" i="16" s="1"/>
  <c r="Q48" i="16"/>
  <c r="Q51" i="16" s="1"/>
  <c r="P55" i="16"/>
  <c r="I10" i="15"/>
  <c r="I50" i="15" s="1"/>
  <c r="I47" i="15"/>
  <c r="P56" i="15"/>
  <c r="P57" i="15" s="1"/>
  <c r="F15" i="14"/>
  <c r="N23" i="16"/>
  <c r="N17" i="16" s="1"/>
  <c r="N48" i="16" s="1"/>
  <c r="N51" i="16" s="1"/>
  <c r="N8" i="16"/>
  <c r="N54" i="16" s="1"/>
  <c r="N55" i="16" s="1"/>
  <c r="J10" i="14"/>
  <c r="J50" i="14" s="1"/>
  <c r="J47" i="14"/>
  <c r="R8" i="14"/>
  <c r="R54" i="14" s="1"/>
  <c r="R55" i="14" s="1"/>
  <c r="J55" i="14"/>
  <c r="J55" i="15"/>
  <c r="J57" i="15"/>
  <c r="F38" i="15"/>
  <c r="P49" i="16"/>
  <c r="P10" i="16"/>
  <c r="P50" i="16" s="1"/>
  <c r="P47" i="16"/>
  <c r="R48" i="16"/>
  <c r="R51" i="16" s="1"/>
  <c r="G51" i="16"/>
  <c r="F18" i="15"/>
  <c r="I49" i="14"/>
  <c r="I10" i="14"/>
  <c r="I50" i="14" s="1"/>
  <c r="I47" i="14"/>
  <c r="J47" i="15"/>
  <c r="J10" i="15"/>
  <c r="J50" i="15" s="1"/>
  <c r="F9" i="14"/>
  <c r="F47" i="14" s="1"/>
  <c r="J23" i="14"/>
  <c r="J17" i="14" s="1"/>
  <c r="J48" i="14" s="1"/>
  <c r="K55" i="14"/>
  <c r="F15" i="15"/>
  <c r="K57" i="15"/>
  <c r="Q49" i="16"/>
  <c r="Q10" i="16"/>
  <c r="Q50" i="16" s="1"/>
  <c r="Q47" i="16"/>
  <c r="F40" i="16"/>
  <c r="G57" i="16"/>
  <c r="P49" i="14"/>
  <c r="N53" i="15"/>
  <c r="N52" i="15"/>
  <c r="P47" i="14"/>
  <c r="N10" i="15"/>
  <c r="N50" i="15" s="1"/>
  <c r="N47" i="15"/>
  <c r="Q47" i="14"/>
  <c r="I23" i="15"/>
  <c r="F24" i="15"/>
  <c r="F46" i="16"/>
  <c r="I49" i="16"/>
  <c r="K49" i="14"/>
  <c r="G54" i="14"/>
  <c r="H10" i="15"/>
  <c r="H50" i="15" s="1"/>
  <c r="F11" i="15"/>
  <c r="K9" i="15"/>
  <c r="M57" i="15"/>
  <c r="J48" i="15"/>
  <c r="J51" i="15" s="1"/>
  <c r="J49" i="16"/>
  <c r="G47" i="16"/>
  <c r="R48" i="14"/>
  <c r="R51" i="14" s="1"/>
  <c r="G49" i="15"/>
  <c r="N55" i="15"/>
  <c r="K48" i="16"/>
  <c r="K51" i="16" s="1"/>
  <c r="M23" i="16"/>
  <c r="M17" i="16" s="1"/>
  <c r="F24" i="16"/>
  <c r="P10" i="14"/>
  <c r="P50" i="14" s="1"/>
  <c r="L38" i="14"/>
  <c r="F40" i="14"/>
  <c r="R10" i="16"/>
  <c r="R50" i="16" s="1"/>
  <c r="R47" i="16"/>
  <c r="G54" i="16"/>
  <c r="F8" i="16"/>
  <c r="H46" i="16"/>
  <c r="H48" i="16" s="1"/>
  <c r="H51" i="16" s="1"/>
  <c r="F38" i="16"/>
  <c r="F11" i="14"/>
  <c r="L56" i="14"/>
  <c r="L57" i="14" s="1"/>
  <c r="O10" i="15"/>
  <c r="O50" i="15" s="1"/>
  <c r="L10" i="15"/>
  <c r="L50" i="15" s="1"/>
  <c r="L47" i="15"/>
  <c r="H17" i="15"/>
  <c r="H48" i="15" s="1"/>
  <c r="H51" i="15" s="1"/>
  <c r="N57" i="15"/>
  <c r="L23" i="15"/>
  <c r="L17" i="15" s="1"/>
  <c r="L48" i="15" s="1"/>
  <c r="L51" i="15" s="1"/>
  <c r="K9" i="16"/>
  <c r="F18" i="16"/>
  <c r="G55" i="12"/>
  <c r="I17" i="13"/>
  <c r="I48" i="13" s="1"/>
  <c r="I51" i="13" s="1"/>
  <c r="G51" i="13"/>
  <c r="G49" i="13"/>
  <c r="O10" i="13"/>
  <c r="O50" i="13" s="1"/>
  <c r="O47" i="13"/>
  <c r="O49" i="13"/>
  <c r="I23" i="12"/>
  <c r="I8" i="12"/>
  <c r="G48" i="12"/>
  <c r="L47" i="12"/>
  <c r="L10" i="12"/>
  <c r="L50" i="12" s="1"/>
  <c r="I10" i="13"/>
  <c r="I50" i="13" s="1"/>
  <c r="O10" i="12"/>
  <c r="O50" i="12" s="1"/>
  <c r="M49" i="12"/>
  <c r="M10" i="12"/>
  <c r="M50" i="12" s="1"/>
  <c r="M47" i="12"/>
  <c r="P17" i="12"/>
  <c r="P48" i="12" s="1"/>
  <c r="F40" i="12"/>
  <c r="O49" i="12"/>
  <c r="J10" i="13"/>
  <c r="J50" i="13" s="1"/>
  <c r="J49" i="13"/>
  <c r="J47" i="13"/>
  <c r="J48" i="13"/>
  <c r="J51" i="13" s="1"/>
  <c r="P48" i="13"/>
  <c r="P51" i="13" s="1"/>
  <c r="O55" i="13"/>
  <c r="F54" i="13"/>
  <c r="G55" i="13"/>
  <c r="H17" i="13"/>
  <c r="H48" i="13" s="1"/>
  <c r="P49" i="13"/>
  <c r="P47" i="13"/>
  <c r="P10" i="13"/>
  <c r="P50" i="13" s="1"/>
  <c r="H54" i="13"/>
  <c r="H55" i="13" s="1"/>
  <c r="Q49" i="13"/>
  <c r="Q10" i="13"/>
  <c r="Q50" i="13" s="1"/>
  <c r="Q47" i="13"/>
  <c r="G10" i="12"/>
  <c r="G47" i="12"/>
  <c r="G49" i="12"/>
  <c r="F13" i="13"/>
  <c r="M23" i="13"/>
  <c r="M17" i="13" s="1"/>
  <c r="M48" i="13" s="1"/>
  <c r="M51" i="13" s="1"/>
  <c r="M8" i="13"/>
  <c r="M54" i="13" s="1"/>
  <c r="M55" i="13" s="1"/>
  <c r="O57" i="13"/>
  <c r="N10" i="12"/>
  <c r="N50" i="12" s="1"/>
  <c r="N47" i="12"/>
  <c r="R48" i="12"/>
  <c r="R51" i="12" s="1"/>
  <c r="F38" i="12"/>
  <c r="K48" i="13"/>
  <c r="K51" i="13" s="1"/>
  <c r="I56" i="13"/>
  <c r="I57" i="13" s="1"/>
  <c r="M10" i="13"/>
  <c r="M50" i="13" s="1"/>
  <c r="M47" i="13"/>
  <c r="J23" i="12"/>
  <c r="J17" i="12" s="1"/>
  <c r="J48" i="12" s="1"/>
  <c r="J51" i="12" s="1"/>
  <c r="J8" i="12"/>
  <c r="J54" i="12" s="1"/>
  <c r="J55" i="12" s="1"/>
  <c r="R10" i="13"/>
  <c r="R50" i="13" s="1"/>
  <c r="R47" i="13"/>
  <c r="F13" i="12"/>
  <c r="J9" i="12"/>
  <c r="K23" i="12"/>
  <c r="K10" i="12"/>
  <c r="K50" i="12" s="1"/>
  <c r="K47" i="12"/>
  <c r="L48" i="12"/>
  <c r="L51" i="12" s="1"/>
  <c r="G47" i="13"/>
  <c r="H48" i="12"/>
  <c r="H51" i="12" s="1"/>
  <c r="N23" i="13"/>
  <c r="N17" i="13" s="1"/>
  <c r="N48" i="13" s="1"/>
  <c r="N51" i="13" s="1"/>
  <c r="N8" i="13"/>
  <c r="N54" i="13" s="1"/>
  <c r="N55" i="13" s="1"/>
  <c r="Q10" i="12"/>
  <c r="Q50" i="12" s="1"/>
  <c r="F18" i="12"/>
  <c r="G10" i="13"/>
  <c r="F15" i="13"/>
  <c r="K9" i="13"/>
  <c r="F9" i="13" s="1"/>
  <c r="F47" i="13" s="1"/>
  <c r="L48" i="13"/>
  <c r="L51" i="13" s="1"/>
  <c r="R48" i="13"/>
  <c r="R51" i="13" s="1"/>
  <c r="F46" i="13"/>
  <c r="H47" i="12"/>
  <c r="H10" i="12"/>
  <c r="H50" i="12" s="1"/>
  <c r="R49" i="12"/>
  <c r="R10" i="12"/>
  <c r="R50" i="12" s="1"/>
  <c r="I10" i="12"/>
  <c r="I50" i="12" s="1"/>
  <c r="I47" i="12"/>
  <c r="G57" i="12"/>
  <c r="F56" i="12"/>
  <c r="F57" i="12" s="1"/>
  <c r="N49" i="13"/>
  <c r="N10" i="13"/>
  <c r="N50" i="13" s="1"/>
  <c r="N47" i="13"/>
  <c r="L10" i="13"/>
  <c r="L50" i="13" s="1"/>
  <c r="L47" i="13"/>
  <c r="I47" i="13"/>
  <c r="P23" i="12"/>
  <c r="H23" i="13"/>
  <c r="F24" i="13"/>
  <c r="K17" i="12"/>
  <c r="K48" i="12" s="1"/>
  <c r="K51" i="12" s="1"/>
  <c r="Q23" i="12"/>
  <c r="Q17" i="12" s="1"/>
  <c r="Q48" i="12" s="1"/>
  <c r="O17" i="13"/>
  <c r="O48" i="13" s="1"/>
  <c r="O51" i="13" s="1"/>
  <c r="I23" i="13"/>
  <c r="F38" i="13"/>
  <c r="N17" i="12"/>
  <c r="N48" i="12" s="1"/>
  <c r="F18" i="13"/>
  <c r="K10" i="11"/>
  <c r="K50" i="11" s="1"/>
  <c r="K47" i="11"/>
  <c r="H51" i="11"/>
  <c r="H49" i="11"/>
  <c r="N49" i="11"/>
  <c r="N10" i="11"/>
  <c r="N50" i="11" s="1"/>
  <c r="N47" i="11"/>
  <c r="L47" i="11"/>
  <c r="L49" i="11"/>
  <c r="L10" i="11"/>
  <c r="L50" i="11" s="1"/>
  <c r="O49" i="11"/>
  <c r="O10" i="11"/>
  <c r="O50" i="11" s="1"/>
  <c r="O47" i="11"/>
  <c r="P49" i="11"/>
  <c r="P10" i="11"/>
  <c r="P50" i="11" s="1"/>
  <c r="P47" i="11"/>
  <c r="F23" i="11"/>
  <c r="J17" i="11"/>
  <c r="J48" i="11" s="1"/>
  <c r="J51" i="11" s="1"/>
  <c r="G55" i="11"/>
  <c r="Q49" i="11"/>
  <c r="Q10" i="11"/>
  <c r="Q50" i="11" s="1"/>
  <c r="Q47" i="11"/>
  <c r="R10" i="11"/>
  <c r="R50" i="11" s="1"/>
  <c r="R47" i="11"/>
  <c r="R49" i="11"/>
  <c r="L48" i="11"/>
  <c r="L51" i="11" s="1"/>
  <c r="G47" i="11"/>
  <c r="F9" i="11"/>
  <c r="F47" i="11" s="1"/>
  <c r="G10" i="11"/>
  <c r="M48" i="11"/>
  <c r="M51" i="11" s="1"/>
  <c r="M47" i="11"/>
  <c r="M49" i="11"/>
  <c r="M10" i="11"/>
  <c r="M50" i="11" s="1"/>
  <c r="N48" i="11"/>
  <c r="N51" i="11" s="1"/>
  <c r="I48" i="11"/>
  <c r="I51" i="11" s="1"/>
  <c r="K48" i="11"/>
  <c r="K51" i="11" s="1"/>
  <c r="I49" i="11"/>
  <c r="G57" i="11"/>
  <c r="H56" i="11"/>
  <c r="H57" i="11" s="1"/>
  <c r="J47" i="11"/>
  <c r="J10" i="11"/>
  <c r="J50" i="11" s="1"/>
  <c r="N8" i="11"/>
  <c r="N54" i="11" s="1"/>
  <c r="N55" i="11" s="1"/>
  <c r="F24" i="11"/>
  <c r="P17" i="11"/>
  <c r="P48" i="11" s="1"/>
  <c r="P51" i="11" s="1"/>
  <c r="G38" i="11"/>
  <c r="I10" i="11"/>
  <c r="I50" i="11" s="1"/>
  <c r="M8" i="11"/>
  <c r="M54" i="11" s="1"/>
  <c r="M55" i="11" s="1"/>
  <c r="F13" i="11"/>
  <c r="Q17" i="11"/>
  <c r="Q48" i="11" s="1"/>
  <c r="Q51" i="11" s="1"/>
  <c r="I47" i="11"/>
  <c r="G17" i="11"/>
  <c r="F18" i="11"/>
  <c r="L23" i="6"/>
  <c r="I9" i="7"/>
  <c r="J8" i="6"/>
  <c r="J54" i="6" s="1"/>
  <c r="J55" i="6" s="1"/>
  <c r="K9" i="7"/>
  <c r="K10" i="7" s="1"/>
  <c r="Q8" i="8"/>
  <c r="Q54" i="8" s="1"/>
  <c r="Q55" i="8" s="1"/>
  <c r="L9" i="7"/>
  <c r="L10" i="7" s="1"/>
  <c r="P9" i="8"/>
  <c r="G9" i="7"/>
  <c r="G10" i="7" s="1"/>
  <c r="K8" i="6"/>
  <c r="K54" i="6" s="1"/>
  <c r="K55" i="6" s="1"/>
  <c r="R8" i="6"/>
  <c r="R54" i="6" s="1"/>
  <c r="R55" i="6" s="1"/>
  <c r="G8" i="7"/>
  <c r="G54" i="7" s="1"/>
  <c r="G55" i="7" s="1"/>
  <c r="F46" i="8"/>
  <c r="I8" i="7"/>
  <c r="I54" i="7" s="1"/>
  <c r="I55" i="7" s="1"/>
  <c r="J8" i="8"/>
  <c r="J54" i="8" s="1"/>
  <c r="J55" i="8" s="1"/>
  <c r="M23" i="6"/>
  <c r="M17" i="6" s="1"/>
  <c r="F40" i="6"/>
  <c r="G23" i="8"/>
  <c r="G17" i="8" s="1"/>
  <c r="G48" i="8" s="1"/>
  <c r="F43" i="6"/>
  <c r="K23" i="8"/>
  <c r="K17" i="8" s="1"/>
  <c r="H23" i="6"/>
  <c r="H17" i="6" s="1"/>
  <c r="F40" i="7"/>
  <c r="P23" i="8"/>
  <c r="P17" i="8" s="1"/>
  <c r="P48" i="8" s="1"/>
  <c r="I23" i="6"/>
  <c r="I17" i="6" s="1"/>
  <c r="P17" i="7"/>
  <c r="P48" i="7" s="1"/>
  <c r="P51" i="7" s="1"/>
  <c r="F24" i="7"/>
  <c r="J8" i="7"/>
  <c r="J54" i="7" s="1"/>
  <c r="J55" i="7" s="1"/>
  <c r="F41" i="5"/>
  <c r="F40" i="8"/>
  <c r="F38" i="8"/>
  <c r="G46" i="7"/>
  <c r="N23" i="7"/>
  <c r="N17" i="7" s="1"/>
  <c r="N48" i="7" s="1"/>
  <c r="N51" i="7" s="1"/>
  <c r="M23" i="7"/>
  <c r="M17" i="7" s="1"/>
  <c r="M48" i="7" s="1"/>
  <c r="M51" i="7" s="1"/>
  <c r="O23" i="7"/>
  <c r="P8" i="7"/>
  <c r="P54" i="7" s="1"/>
  <c r="P55" i="7" s="1"/>
  <c r="M55" i="7"/>
  <c r="H9" i="7"/>
  <c r="H10" i="7" s="1"/>
  <c r="R8" i="7"/>
  <c r="R54" i="7" s="1"/>
  <c r="R55" i="7" s="1"/>
  <c r="F11" i="6"/>
  <c r="N23" i="6"/>
  <c r="N17" i="6" s="1"/>
  <c r="O23" i="6"/>
  <c r="O17" i="6" s="1"/>
  <c r="L8" i="8"/>
  <c r="L54" i="8" s="1"/>
  <c r="L55" i="8" s="1"/>
  <c r="M8" i="8"/>
  <c r="M54" i="8" s="1"/>
  <c r="M55" i="8" s="1"/>
  <c r="K8" i="7"/>
  <c r="K54" i="7" s="1"/>
  <c r="K55" i="7" s="1"/>
  <c r="Q8" i="6"/>
  <c r="Q54" i="6" s="1"/>
  <c r="Q55" i="6" s="1"/>
  <c r="Q8" i="7"/>
  <c r="Q54" i="7" s="1"/>
  <c r="Q55" i="7" s="1"/>
  <c r="P8" i="6"/>
  <c r="P54" i="6" s="1"/>
  <c r="P55" i="6" s="1"/>
  <c r="N8" i="8"/>
  <c r="N54" i="8" s="1"/>
  <c r="N55" i="8" s="1"/>
  <c r="L8" i="7"/>
  <c r="L54" i="7" s="1"/>
  <c r="L55" i="7" s="1"/>
  <c r="G23" i="6"/>
  <c r="R8" i="8"/>
  <c r="R54" i="8" s="1"/>
  <c r="R55" i="8" s="1"/>
  <c r="O8" i="8"/>
  <c r="O54" i="8" s="1"/>
  <c r="O55" i="8" s="1"/>
  <c r="F11" i="8"/>
  <c r="F15" i="8"/>
  <c r="R57" i="7"/>
  <c r="F15" i="7"/>
  <c r="F13" i="6"/>
  <c r="O55" i="7"/>
  <c r="O57" i="7"/>
  <c r="P57" i="7"/>
  <c r="O55" i="6"/>
  <c r="F11" i="7"/>
  <c r="F15" i="6"/>
  <c r="F24" i="8"/>
  <c r="F24" i="6"/>
  <c r="F24" i="5"/>
  <c r="H23" i="8"/>
  <c r="H17" i="8" s="1"/>
  <c r="H48" i="8" s="1"/>
  <c r="I23" i="8"/>
  <c r="H8" i="8"/>
  <c r="H54" i="8" s="1"/>
  <c r="H55" i="8" s="1"/>
  <c r="H8" i="7"/>
  <c r="H54" i="7" s="1"/>
  <c r="G57" i="8"/>
  <c r="G10" i="8"/>
  <c r="J57" i="8"/>
  <c r="Q17" i="6"/>
  <c r="F13" i="7"/>
  <c r="M17" i="8"/>
  <c r="M48" i="8" s="1"/>
  <c r="M51" i="8" s="1"/>
  <c r="O57" i="8"/>
  <c r="Q17" i="7"/>
  <c r="Q48" i="7" s="1"/>
  <c r="Q51" i="7" s="1"/>
  <c r="G17" i="7"/>
  <c r="F18" i="8"/>
  <c r="I9" i="8"/>
  <c r="I10" i="8" s="1"/>
  <c r="P57" i="8"/>
  <c r="R17" i="7"/>
  <c r="R48" i="7" s="1"/>
  <c r="H17" i="7"/>
  <c r="H48" i="7" s="1"/>
  <c r="H51" i="7" s="1"/>
  <c r="J9" i="8"/>
  <c r="J10" i="8" s="1"/>
  <c r="Q57" i="8"/>
  <c r="Q17" i="8"/>
  <c r="Q48" i="8" s="1"/>
  <c r="Q51" i="8" s="1"/>
  <c r="I17" i="7"/>
  <c r="I48" i="7" s="1"/>
  <c r="I51" i="7" s="1"/>
  <c r="R57" i="8"/>
  <c r="R17" i="8"/>
  <c r="R48" i="8" s="1"/>
  <c r="R51" i="8" s="1"/>
  <c r="J17" i="7"/>
  <c r="J48" i="7" s="1"/>
  <c r="J51" i="7" s="1"/>
  <c r="F18" i="7"/>
  <c r="Q57" i="7"/>
  <c r="I57" i="8"/>
  <c r="F18" i="6"/>
  <c r="F13" i="8"/>
  <c r="H4" i="1"/>
  <c r="J10" i="7"/>
  <c r="I10" i="7"/>
  <c r="K55" i="8"/>
  <c r="J17" i="8"/>
  <c r="J48" i="8" s="1"/>
  <c r="H57" i="7"/>
  <c r="M57" i="6"/>
  <c r="J17" i="6"/>
  <c r="L9" i="8"/>
  <c r="L10" i="8" s="1"/>
  <c r="I54" i="8"/>
  <c r="I55" i="8" s="1"/>
  <c r="L57" i="8"/>
  <c r="I57" i="7"/>
  <c r="P9" i="7"/>
  <c r="P10" i="7" s="1"/>
  <c r="J57" i="7"/>
  <c r="G9" i="6"/>
  <c r="G47" i="6" s="1"/>
  <c r="C14" i="9"/>
  <c r="H56" i="6"/>
  <c r="H57" i="6" s="1"/>
  <c r="L38" i="6"/>
  <c r="L46" i="6" s="1"/>
  <c r="G38" i="6"/>
  <c r="M38" i="6"/>
  <c r="M46" i="6" s="1"/>
  <c r="H38" i="6"/>
  <c r="H46" i="6" s="1"/>
  <c r="N38" i="6"/>
  <c r="N46" i="6" s="1"/>
  <c r="I38" i="6"/>
  <c r="I46" i="6" s="1"/>
  <c r="O38" i="6"/>
  <c r="O46" i="6" s="1"/>
  <c r="J38" i="6"/>
  <c r="J46" i="6" s="1"/>
  <c r="P38" i="6"/>
  <c r="P46" i="6" s="1"/>
  <c r="Q57" i="6"/>
  <c r="H9" i="6"/>
  <c r="N9" i="6"/>
  <c r="K9" i="6"/>
  <c r="Q38" i="6"/>
  <c r="Q46" i="6" s="1"/>
  <c r="R38" i="6"/>
  <c r="R46" i="6" s="1"/>
  <c r="P17" i="6"/>
  <c r="R17" i="6"/>
  <c r="N57" i="6"/>
  <c r="I9" i="6"/>
  <c r="J9" i="6"/>
  <c r="I57" i="6"/>
  <c r="J57" i="6"/>
  <c r="L9" i="6"/>
  <c r="L55" i="6"/>
  <c r="G55" i="6"/>
  <c r="H55" i="6"/>
  <c r="I55" i="6"/>
  <c r="R57" i="6"/>
  <c r="O9" i="6"/>
  <c r="P9" i="6"/>
  <c r="P47" i="6" s="1"/>
  <c r="Q9" i="6"/>
  <c r="G57" i="6"/>
  <c r="M55" i="6"/>
  <c r="R10" i="6"/>
  <c r="R50" i="6" s="1"/>
  <c r="K56" i="6"/>
  <c r="K57" i="6" s="1"/>
  <c r="K17" i="6"/>
  <c r="K38" i="6"/>
  <c r="K46" i="6" s="1"/>
  <c r="M9" i="6"/>
  <c r="M47" i="6" s="1"/>
  <c r="O57" i="6"/>
  <c r="P57" i="6"/>
  <c r="N55" i="6"/>
  <c r="L56" i="6"/>
  <c r="L57" i="6" s="1"/>
  <c r="L17" i="6"/>
  <c r="O10" i="7"/>
  <c r="K56" i="7"/>
  <c r="K57" i="7" s="1"/>
  <c r="K17" i="7"/>
  <c r="R10" i="7"/>
  <c r="M57" i="7"/>
  <c r="L56" i="7"/>
  <c r="L57" i="7" s="1"/>
  <c r="L17" i="7"/>
  <c r="L48" i="7" s="1"/>
  <c r="L51" i="7" s="1"/>
  <c r="G57" i="7"/>
  <c r="N57" i="7"/>
  <c r="N10" i="7"/>
  <c r="N55" i="7"/>
  <c r="K38" i="7"/>
  <c r="F38" i="7" s="1"/>
  <c r="Q10" i="7"/>
  <c r="M9" i="7"/>
  <c r="C15" i="9"/>
  <c r="D10" i="9"/>
  <c r="D9" i="9"/>
  <c r="D8" i="9"/>
  <c r="D13" i="9"/>
  <c r="D6" i="9"/>
  <c r="D7" i="9"/>
  <c r="D12" i="9"/>
  <c r="D11" i="9"/>
  <c r="D5" i="9"/>
  <c r="D4" i="9"/>
  <c r="C10" i="9"/>
  <c r="C13" i="9"/>
  <c r="C6" i="9"/>
  <c r="C9" i="9"/>
  <c r="C8" i="9"/>
  <c r="C7" i="9"/>
  <c r="C12" i="9"/>
  <c r="C11" i="9"/>
  <c r="C5" i="9"/>
  <c r="C4" i="9"/>
  <c r="M57" i="8"/>
  <c r="N56" i="8"/>
  <c r="N57" i="8" s="1"/>
  <c r="N17" i="8"/>
  <c r="N48" i="8" s="1"/>
  <c r="N51" i="8" s="1"/>
  <c r="R10" i="8"/>
  <c r="G55" i="8"/>
  <c r="H57" i="8"/>
  <c r="M9" i="8"/>
  <c r="P55" i="8"/>
  <c r="K56" i="8"/>
  <c r="K57" i="8" s="1"/>
  <c r="P10" i="8"/>
  <c r="Q10" i="8"/>
  <c r="O17" i="8"/>
  <c r="O48" i="8" s="1"/>
  <c r="O51" i="8" s="1"/>
  <c r="N10" i="8"/>
  <c r="O10" i="8"/>
  <c r="L17" i="8"/>
  <c r="L48" i="8" s="1"/>
  <c r="L51" i="8" s="1"/>
  <c r="N95" i="1"/>
  <c r="N93" i="1" s="1"/>
  <c r="O95" i="1"/>
  <c r="O93" i="1" s="1"/>
  <c r="P95" i="1"/>
  <c r="P93" i="1" s="1"/>
  <c r="Q95" i="1"/>
  <c r="R95" i="1"/>
  <c r="R93" i="1" s="1"/>
  <c r="S95" i="1"/>
  <c r="S93" i="1" s="1"/>
  <c r="T95" i="1"/>
  <c r="T93" i="1" s="1"/>
  <c r="M95" i="1"/>
  <c r="M93" i="1" s="1"/>
  <c r="H85" i="1"/>
  <c r="H84" i="1"/>
  <c r="H82" i="1"/>
  <c r="H81" i="1"/>
  <c r="H80" i="1"/>
  <c r="H79" i="1"/>
  <c r="H78" i="1"/>
  <c r="H94" i="1"/>
  <c r="H92" i="1"/>
  <c r="H91" i="1"/>
  <c r="H90" i="1" s="1"/>
  <c r="I90" i="1"/>
  <c r="J90" i="1"/>
  <c r="K90" i="1"/>
  <c r="L90" i="1"/>
  <c r="M90" i="1"/>
  <c r="N90" i="1"/>
  <c r="O90" i="1"/>
  <c r="P90" i="1"/>
  <c r="Q90" i="1"/>
  <c r="R90" i="1"/>
  <c r="S90" i="1"/>
  <c r="T90" i="1"/>
  <c r="I93" i="1"/>
  <c r="J93" i="1"/>
  <c r="K93" i="1"/>
  <c r="L93" i="1"/>
  <c r="H37" i="1"/>
  <c r="J75" i="1"/>
  <c r="K75" i="1"/>
  <c r="L75" i="1"/>
  <c r="M75" i="1"/>
  <c r="N75" i="1"/>
  <c r="O75" i="1"/>
  <c r="P75" i="1"/>
  <c r="Q75" i="1"/>
  <c r="R75" i="1"/>
  <c r="S75" i="1"/>
  <c r="T75" i="1"/>
  <c r="I75" i="1"/>
  <c r="H5" i="1"/>
  <c r="H6" i="1"/>
  <c r="H7" i="1"/>
  <c r="H8" i="1"/>
  <c r="H9" i="1"/>
  <c r="H10" i="1"/>
  <c r="H11" i="1"/>
  <c r="H12" i="1"/>
  <c r="H13" i="1"/>
  <c r="H14" i="1"/>
  <c r="H76" i="1"/>
  <c r="H77" i="1"/>
  <c r="R11" i="5"/>
  <c r="R13" i="5"/>
  <c r="I11" i="5"/>
  <c r="J11" i="5"/>
  <c r="K11" i="5"/>
  <c r="L11" i="5"/>
  <c r="M11" i="5"/>
  <c r="N11" i="5"/>
  <c r="O11" i="5"/>
  <c r="P11" i="5"/>
  <c r="Q11" i="5"/>
  <c r="I13" i="5"/>
  <c r="J13" i="5"/>
  <c r="K13" i="5"/>
  <c r="L13" i="5"/>
  <c r="M13" i="5"/>
  <c r="N13" i="5"/>
  <c r="O13" i="5"/>
  <c r="P13" i="5"/>
  <c r="Q13" i="5"/>
  <c r="I15" i="5"/>
  <c r="J15" i="5"/>
  <c r="K15" i="5"/>
  <c r="L15" i="5"/>
  <c r="M15" i="5"/>
  <c r="N15" i="5"/>
  <c r="O15" i="5"/>
  <c r="P15" i="5"/>
  <c r="Q15" i="5"/>
  <c r="R15" i="5"/>
  <c r="I18" i="5"/>
  <c r="I56" i="5" s="1"/>
  <c r="J18" i="5"/>
  <c r="J56" i="5" s="1"/>
  <c r="K18" i="5"/>
  <c r="K56" i="5" s="1"/>
  <c r="L18" i="5"/>
  <c r="M18" i="5"/>
  <c r="M56" i="5" s="1"/>
  <c r="N18" i="5"/>
  <c r="N56" i="5" s="1"/>
  <c r="O18" i="5"/>
  <c r="O56" i="5" s="1"/>
  <c r="P18" i="5"/>
  <c r="Q18" i="5"/>
  <c r="Q56" i="5" s="1"/>
  <c r="R18" i="5"/>
  <c r="R56" i="5" s="1"/>
  <c r="I23" i="5"/>
  <c r="J23" i="5"/>
  <c r="K23" i="5"/>
  <c r="L23" i="5"/>
  <c r="M23" i="5"/>
  <c r="N23" i="5"/>
  <c r="O23" i="5"/>
  <c r="P23" i="5"/>
  <c r="Q23" i="5"/>
  <c r="R23" i="5"/>
  <c r="I8" i="5"/>
  <c r="I54" i="5" s="1"/>
  <c r="J8" i="5"/>
  <c r="J54" i="5" s="1"/>
  <c r="K8" i="5"/>
  <c r="K54" i="5" s="1"/>
  <c r="L8" i="5"/>
  <c r="L54" i="5" s="1"/>
  <c r="M8" i="5"/>
  <c r="M54" i="5" s="1"/>
  <c r="N8" i="5"/>
  <c r="O8" i="5"/>
  <c r="P8" i="5"/>
  <c r="P54" i="5" s="1"/>
  <c r="Q8" i="5"/>
  <c r="Q54" i="5" s="1"/>
  <c r="R8" i="5"/>
  <c r="R54" i="5" s="1"/>
  <c r="H40" i="5"/>
  <c r="I40" i="5"/>
  <c r="J40" i="5"/>
  <c r="K40" i="5"/>
  <c r="L40" i="5"/>
  <c r="M40" i="5"/>
  <c r="N40" i="5"/>
  <c r="O40" i="5"/>
  <c r="P40" i="5"/>
  <c r="Q40" i="5"/>
  <c r="R40" i="5"/>
  <c r="I43" i="5"/>
  <c r="J43" i="5"/>
  <c r="K43" i="5"/>
  <c r="L43" i="5"/>
  <c r="M43" i="5"/>
  <c r="N43" i="5"/>
  <c r="O43" i="5"/>
  <c r="P43" i="5"/>
  <c r="Q43" i="5"/>
  <c r="R43" i="5"/>
  <c r="H8" i="5"/>
  <c r="H54" i="5" s="1"/>
  <c r="H11" i="5"/>
  <c r="H13" i="5"/>
  <c r="H15" i="5"/>
  <c r="H18" i="5"/>
  <c r="H56" i="5" s="1"/>
  <c r="H23" i="5"/>
  <c r="H43" i="5"/>
  <c r="F7" i="5"/>
  <c r="F6" i="5"/>
  <c r="G8" i="5"/>
  <c r="E10" i="5"/>
  <c r="E52" i="5"/>
  <c r="G43" i="5"/>
  <c r="G15" i="5"/>
  <c r="G13" i="5"/>
  <c r="E11" i="5"/>
  <c r="E12" i="5"/>
  <c r="E14" i="5"/>
  <c r="E42" i="5"/>
  <c r="E40" i="5"/>
  <c r="E43" i="5"/>
  <c r="E44" i="5"/>
  <c r="E45" i="5"/>
  <c r="E38" i="5"/>
  <c r="E39" i="5"/>
  <c r="G40" i="5"/>
  <c r="E41" i="5"/>
  <c r="G23" i="5"/>
  <c r="G18" i="5"/>
  <c r="F14" i="1" a="1"/>
  <c r="F70" i="1" a="1"/>
  <c r="F30" i="1" a="1"/>
  <c r="G50" i="1" a="1"/>
  <c r="F33" i="1" a="1"/>
  <c r="G45" i="1" a="1"/>
  <c r="G5" i="1" a="1"/>
  <c r="J49" i="1"/>
  <c r="F32" i="1" a="1"/>
  <c r="F71" i="1" a="1"/>
  <c r="G27" i="1" a="1"/>
  <c r="F28" i="1" a="1"/>
  <c r="G18" i="1" a="1"/>
  <c r="G10" i="1" a="1"/>
  <c r="J51" i="1"/>
  <c r="F7" i="1" a="1"/>
  <c r="G19" i="1" a="1"/>
  <c r="F50" i="1" a="1"/>
  <c r="F68" i="1" a="1"/>
  <c r="G71" i="1" a="1"/>
  <c r="F55" i="1" a="1"/>
  <c r="G68" i="1" a="1"/>
  <c r="F51" i="1" a="1"/>
  <c r="J58" i="1"/>
  <c r="F19" i="1" a="1"/>
  <c r="G13" i="1" a="1"/>
  <c r="G73" i="1" a="1"/>
  <c r="J20" i="1"/>
  <c r="F66" i="1" a="1"/>
  <c r="F34" i="1" a="1"/>
  <c r="G62" i="1" a="1"/>
  <c r="F47" i="1" a="1"/>
  <c r="J22" i="1"/>
  <c r="G51" i="1" a="1"/>
  <c r="G67" i="1" a="1"/>
  <c r="F27" i="1" a="1"/>
  <c r="F63" i="1" a="1"/>
  <c r="G12" i="1" a="1"/>
  <c r="F21" i="1" a="1"/>
  <c r="F16" i="1" a="1"/>
  <c r="F49" i="1" a="1"/>
  <c r="F73" i="1" a="1"/>
  <c r="F62" i="1" a="1"/>
  <c r="G33" i="1" a="1"/>
  <c r="G6" i="1" a="1"/>
  <c r="F35" i="1" a="1"/>
  <c r="F43" i="1" a="1"/>
  <c r="G49" i="1" a="1"/>
  <c r="G34" i="1" a="1"/>
  <c r="F44" i="1" a="1"/>
  <c r="J50" i="1"/>
  <c r="J21" i="1"/>
  <c r="J60" i="1"/>
  <c r="J48" i="1"/>
  <c r="G74" i="1" a="1"/>
  <c r="F67" i="1" a="1"/>
  <c r="G56" i="1" a="1"/>
  <c r="F20" i="1" a="1"/>
  <c r="F24" i="1" a="1"/>
  <c r="J23" i="1"/>
  <c r="G59" i="1" a="1"/>
  <c r="G21" i="1" a="1"/>
  <c r="F6" i="1" a="1"/>
  <c r="G48" i="1" a="1"/>
  <c r="G20" i="1" a="1"/>
  <c r="G23" i="1" a="1"/>
  <c r="G65" i="1" a="1"/>
  <c r="G46" i="1" a="1"/>
  <c r="J24" i="1"/>
  <c r="G43" i="1" a="1"/>
  <c r="G58" i="1" a="1"/>
  <c r="F48" i="1" a="1"/>
  <c r="J61" i="1"/>
  <c r="F11" i="1" a="1"/>
  <c r="F74" i="1" a="1"/>
  <c r="F5" i="1" a="1"/>
  <c r="G11" i="1" a="1"/>
  <c r="F13" i="1" a="1"/>
  <c r="F72" i="1" a="1"/>
  <c r="G70" i="1" a="1"/>
  <c r="G17" i="1" a="1"/>
  <c r="G14" i="1" a="1"/>
  <c r="G24" i="1" a="1"/>
  <c r="G25" i="1" a="1"/>
  <c r="J59" i="1"/>
  <c r="J47" i="1"/>
  <c r="F69" i="1" a="1"/>
  <c r="F22" i="1" a="1"/>
  <c r="G72" i="1" a="1"/>
  <c r="J62" i="1"/>
  <c r="G35" i="1" a="1"/>
  <c r="F29" i="1" a="1"/>
  <c r="F36" i="1" a="1"/>
  <c r="G8" i="1" a="1"/>
  <c r="F31" i="1" a="1"/>
  <c r="J52" i="1"/>
  <c r="G44" i="1" a="1"/>
  <c r="F23" i="1" a="1"/>
  <c r="F45" i="1" a="1"/>
  <c r="F65" i="1" a="1"/>
  <c r="F56" i="1" a="1"/>
  <c r="F18" i="1" a="1"/>
  <c r="G55" i="1" a="1"/>
  <c r="G54" i="1" a="1"/>
  <c r="G60" i="1" a="1"/>
  <c r="F17" i="1" a="1"/>
  <c r="G52" i="1" a="1"/>
  <c r="F52" i="1" a="1"/>
  <c r="F12" i="1" a="1"/>
  <c r="F9" i="1" a="1"/>
  <c r="G16" i="1" a="1"/>
  <c r="G29" i="1" a="1"/>
  <c r="G69" i="1" a="1"/>
  <c r="F60" i="1" a="1"/>
  <c r="G22" i="1" a="1"/>
  <c r="F59" i="1" a="1"/>
  <c r="F46" i="1" a="1"/>
  <c r="G61" i="1" a="1"/>
  <c r="J25" i="1"/>
  <c r="G7" i="1" a="1"/>
  <c r="G28" i="1" a="1"/>
  <c r="G47" i="1" a="1"/>
  <c r="G66" i="1" a="1"/>
  <c r="F57" i="1" a="1"/>
  <c r="J63" i="1"/>
  <c r="F8" i="1" a="1"/>
  <c r="F61" i="1" a="1"/>
  <c r="G36" i="1" a="1"/>
  <c r="G57" i="1" a="1"/>
  <c r="G30" i="1" a="1"/>
  <c r="F58" i="1" a="1"/>
  <c r="G31" i="1" a="1"/>
  <c r="G32" i="1" a="1"/>
  <c r="F10" i="1" a="1"/>
  <c r="F25" i="1" a="1"/>
  <c r="G9" i="1" a="1"/>
  <c r="F54" i="1" a="1"/>
  <c r="G63" i="1" a="1"/>
  <c r="M48" i="16" l="1"/>
  <c r="F17" i="16"/>
  <c r="J51" i="14"/>
  <c r="J49" i="14"/>
  <c r="G50" i="14"/>
  <c r="F10" i="14"/>
  <c r="F23" i="15"/>
  <c r="I17" i="15"/>
  <c r="I48" i="15" s="1"/>
  <c r="M52" i="15"/>
  <c r="M53" i="15"/>
  <c r="L49" i="15"/>
  <c r="F48" i="16"/>
  <c r="F51" i="16" s="1"/>
  <c r="L52" i="16"/>
  <c r="L53" i="16"/>
  <c r="F54" i="15"/>
  <c r="F55" i="15" s="1"/>
  <c r="N53" i="14"/>
  <c r="N52" i="14"/>
  <c r="P53" i="15"/>
  <c r="P52" i="15"/>
  <c r="P52" i="14"/>
  <c r="P53" i="14"/>
  <c r="P53" i="16"/>
  <c r="P52" i="16"/>
  <c r="M53" i="14"/>
  <c r="M52" i="14"/>
  <c r="G52" i="15"/>
  <c r="G53" i="15"/>
  <c r="K53" i="14"/>
  <c r="K52" i="14"/>
  <c r="J49" i="15"/>
  <c r="Q53" i="15"/>
  <c r="Q52" i="15"/>
  <c r="N49" i="16"/>
  <c r="N10" i="16"/>
  <c r="N50" i="16" s="1"/>
  <c r="N47" i="16"/>
  <c r="R49" i="16"/>
  <c r="G55" i="14"/>
  <c r="F54" i="14"/>
  <c r="F55" i="14" s="1"/>
  <c r="K49" i="16"/>
  <c r="K10" i="16"/>
  <c r="K47" i="16"/>
  <c r="I53" i="16"/>
  <c r="I52" i="16"/>
  <c r="H49" i="16"/>
  <c r="F56" i="14"/>
  <c r="F57" i="14" s="1"/>
  <c r="H49" i="14"/>
  <c r="F10" i="15"/>
  <c r="R49" i="14"/>
  <c r="K49" i="15"/>
  <c r="K10" i="15"/>
  <c r="K50" i="15" s="1"/>
  <c r="K47" i="15"/>
  <c r="F9" i="15"/>
  <c r="F47" i="15" s="1"/>
  <c r="G55" i="16"/>
  <c r="F54" i="16"/>
  <c r="F55" i="16" s="1"/>
  <c r="H49" i="15"/>
  <c r="O53" i="15"/>
  <c r="O52" i="15"/>
  <c r="F9" i="16"/>
  <c r="F47" i="16" s="1"/>
  <c r="L48" i="14"/>
  <c r="F56" i="15"/>
  <c r="F57" i="15" s="1"/>
  <c r="G51" i="15"/>
  <c r="O52" i="14"/>
  <c r="O53" i="14"/>
  <c r="F23" i="16"/>
  <c r="I53" i="14"/>
  <c r="I52" i="14"/>
  <c r="G48" i="14"/>
  <c r="F17" i="14"/>
  <c r="J53" i="16"/>
  <c r="J52" i="16"/>
  <c r="Q53" i="16"/>
  <c r="Q52" i="16"/>
  <c r="Q53" i="14"/>
  <c r="Q52" i="14"/>
  <c r="F23" i="14"/>
  <c r="O53" i="16"/>
  <c r="O52" i="16"/>
  <c r="F17" i="15"/>
  <c r="L46" i="14"/>
  <c r="F46" i="14" s="1"/>
  <c r="F38" i="14"/>
  <c r="F57" i="16"/>
  <c r="R51" i="15"/>
  <c r="R49" i="15"/>
  <c r="F8" i="14"/>
  <c r="Q51" i="12"/>
  <c r="Q49" i="12"/>
  <c r="I54" i="12"/>
  <c r="F8" i="12"/>
  <c r="K49" i="12"/>
  <c r="H51" i="13"/>
  <c r="H49" i="13"/>
  <c r="O52" i="13"/>
  <c r="O53" i="13"/>
  <c r="M49" i="13"/>
  <c r="F55" i="13"/>
  <c r="M53" i="12"/>
  <c r="M52" i="12"/>
  <c r="G50" i="13"/>
  <c r="G50" i="12"/>
  <c r="F10" i="12"/>
  <c r="J49" i="12"/>
  <c r="J10" i="12"/>
  <c r="J50" i="12" s="1"/>
  <c r="J47" i="12"/>
  <c r="F9" i="12"/>
  <c r="F47" i="12" s="1"/>
  <c r="I49" i="13"/>
  <c r="G53" i="13"/>
  <c r="G52" i="13"/>
  <c r="F56" i="13"/>
  <c r="F57" i="13" s="1"/>
  <c r="P51" i="12"/>
  <c r="P49" i="12"/>
  <c r="F23" i="12"/>
  <c r="I17" i="12"/>
  <c r="G52" i="12"/>
  <c r="G53" i="12"/>
  <c r="R49" i="13"/>
  <c r="F8" i="13"/>
  <c r="L49" i="12"/>
  <c r="H49" i="12"/>
  <c r="O53" i="12"/>
  <c r="O52" i="12"/>
  <c r="G51" i="12"/>
  <c r="N53" i="13"/>
  <c r="N52" i="13"/>
  <c r="P53" i="13"/>
  <c r="P52" i="13"/>
  <c r="K49" i="13"/>
  <c r="K10" i="13"/>
  <c r="K50" i="13" s="1"/>
  <c r="K47" i="13"/>
  <c r="F23" i="13"/>
  <c r="R53" i="12"/>
  <c r="R52" i="12"/>
  <c r="Q53" i="13"/>
  <c r="Q52" i="13"/>
  <c r="F48" i="13"/>
  <c r="F51" i="13" s="1"/>
  <c r="N51" i="12"/>
  <c r="N49" i="12"/>
  <c r="J53" i="13"/>
  <c r="J52" i="13"/>
  <c r="L49" i="13"/>
  <c r="F17" i="13"/>
  <c r="M53" i="11"/>
  <c r="M52" i="11"/>
  <c r="L52" i="11"/>
  <c r="L53" i="11"/>
  <c r="F54" i="11"/>
  <c r="F55" i="11" s="1"/>
  <c r="F10" i="11"/>
  <c r="G50" i="11"/>
  <c r="N53" i="11"/>
  <c r="N52" i="11"/>
  <c r="Q53" i="11"/>
  <c r="Q52" i="11"/>
  <c r="F17" i="11"/>
  <c r="F8" i="11"/>
  <c r="F56" i="11"/>
  <c r="F57" i="11" s="1"/>
  <c r="H53" i="11"/>
  <c r="H52" i="11"/>
  <c r="I53" i="11"/>
  <c r="I52" i="11"/>
  <c r="R53" i="11"/>
  <c r="R52" i="11"/>
  <c r="K49" i="11"/>
  <c r="G46" i="11"/>
  <c r="F46" i="11" s="1"/>
  <c r="F38" i="11"/>
  <c r="P53" i="11"/>
  <c r="P52" i="11"/>
  <c r="O53" i="11"/>
  <c r="O52" i="11"/>
  <c r="J49" i="11"/>
  <c r="Q10" i="6"/>
  <c r="Q50" i="6" s="1"/>
  <c r="Q47" i="6"/>
  <c r="I10" i="6"/>
  <c r="I50" i="6" s="1"/>
  <c r="I47" i="6"/>
  <c r="O10" i="6"/>
  <c r="O50" i="6" s="1"/>
  <c r="O47" i="6"/>
  <c r="L10" i="6"/>
  <c r="L50" i="6" s="1"/>
  <c r="L47" i="6"/>
  <c r="H10" i="6"/>
  <c r="H50" i="6" s="1"/>
  <c r="H47" i="6"/>
  <c r="N10" i="6"/>
  <c r="N50" i="6" s="1"/>
  <c r="N47" i="6"/>
  <c r="K10" i="6"/>
  <c r="K50" i="6" s="1"/>
  <c r="K47" i="6"/>
  <c r="J10" i="6"/>
  <c r="J50" i="6" s="1"/>
  <c r="J47" i="6"/>
  <c r="G38" i="5"/>
  <c r="G46" i="5" s="1"/>
  <c r="G17" i="5"/>
  <c r="F23" i="6"/>
  <c r="J48" i="6"/>
  <c r="J51" i="6" s="1"/>
  <c r="F43" i="5"/>
  <c r="G17" i="6"/>
  <c r="F17" i="6" s="1"/>
  <c r="H48" i="6"/>
  <c r="H51" i="6" s="1"/>
  <c r="F38" i="6"/>
  <c r="F40" i="5"/>
  <c r="G48" i="7"/>
  <c r="G49" i="7" s="1"/>
  <c r="G53" i="7" s="1"/>
  <c r="F23" i="7"/>
  <c r="O17" i="7"/>
  <c r="O48" i="7" s="1"/>
  <c r="O51" i="7" s="1"/>
  <c r="F9" i="7"/>
  <c r="F8" i="6"/>
  <c r="O48" i="6"/>
  <c r="O51" i="6" s="1"/>
  <c r="H51" i="8"/>
  <c r="H49" i="8"/>
  <c r="H53" i="8" s="1"/>
  <c r="R49" i="8"/>
  <c r="R52" i="8" s="1"/>
  <c r="F23" i="8"/>
  <c r="F8" i="7"/>
  <c r="F54" i="7"/>
  <c r="F55" i="7" s="1"/>
  <c r="F8" i="8"/>
  <c r="R48" i="6"/>
  <c r="R51" i="6" s="1"/>
  <c r="I17" i="8"/>
  <c r="I48" i="8" s="1"/>
  <c r="I51" i="8" s="1"/>
  <c r="F9" i="8"/>
  <c r="H55" i="7"/>
  <c r="R51" i="7"/>
  <c r="R49" i="7"/>
  <c r="R53" i="7" s="1"/>
  <c r="P51" i="8"/>
  <c r="P49" i="8"/>
  <c r="P53" i="8" s="1"/>
  <c r="Q49" i="8"/>
  <c r="Q53" i="8" s="1"/>
  <c r="G46" i="6"/>
  <c r="F46" i="6" s="1"/>
  <c r="F56" i="7"/>
  <c r="F57" i="7" s="1"/>
  <c r="N49" i="7"/>
  <c r="N52" i="7" s="1"/>
  <c r="F54" i="6"/>
  <c r="F55" i="6" s="1"/>
  <c r="F8" i="5"/>
  <c r="N48" i="6"/>
  <c r="N51" i="6" s="1"/>
  <c r="F54" i="8"/>
  <c r="F55" i="8" s="1"/>
  <c r="F56" i="8"/>
  <c r="F57" i="8" s="1"/>
  <c r="G49" i="8"/>
  <c r="G53" i="8" s="1"/>
  <c r="F23" i="5"/>
  <c r="F11" i="5"/>
  <c r="F56" i="6"/>
  <c r="F57" i="6" s="1"/>
  <c r="G9" i="5"/>
  <c r="G47" i="5" s="1"/>
  <c r="F13" i="5"/>
  <c r="Q49" i="7"/>
  <c r="Q53" i="7" s="1"/>
  <c r="P48" i="6"/>
  <c r="P51" i="6" s="1"/>
  <c r="Q48" i="6"/>
  <c r="Q51" i="6" s="1"/>
  <c r="G56" i="5"/>
  <c r="G57" i="5" s="1"/>
  <c r="F18" i="5"/>
  <c r="F15" i="5"/>
  <c r="G10" i="6"/>
  <c r="G50" i="6" s="1"/>
  <c r="F9" i="6"/>
  <c r="F47" i="6" s="1"/>
  <c r="J51" i="8"/>
  <c r="J49" i="8"/>
  <c r="L48" i="6"/>
  <c r="L51" i="6" s="1"/>
  <c r="J49" i="7"/>
  <c r="M48" i="6"/>
  <c r="M51" i="6" s="1"/>
  <c r="H49" i="7"/>
  <c r="H52" i="7" s="1"/>
  <c r="L49" i="7"/>
  <c r="L52" i="7" s="1"/>
  <c r="P17" i="5"/>
  <c r="I49" i="7"/>
  <c r="O54" i="5"/>
  <c r="O55" i="5" s="1"/>
  <c r="N54" i="5"/>
  <c r="H57" i="5"/>
  <c r="P10" i="6"/>
  <c r="P50" i="6" s="1"/>
  <c r="K48" i="6"/>
  <c r="M10" i="6"/>
  <c r="M50" i="6" s="1"/>
  <c r="I48" i="6"/>
  <c r="M49" i="7"/>
  <c r="M10" i="7"/>
  <c r="F10" i="7" s="1"/>
  <c r="K46" i="7"/>
  <c r="F46" i="7" s="1"/>
  <c r="P49" i="7"/>
  <c r="E10" i="9"/>
  <c r="F8" i="9"/>
  <c r="F11" i="9"/>
  <c r="E9" i="9"/>
  <c r="F9" i="9"/>
  <c r="F12" i="9"/>
  <c r="F13" i="9"/>
  <c r="E11" i="9"/>
  <c r="E8" i="9"/>
  <c r="E13" i="9"/>
  <c r="F10" i="9"/>
  <c r="E12" i="9"/>
  <c r="K48" i="8"/>
  <c r="M10" i="8"/>
  <c r="F10" i="8" s="1"/>
  <c r="M49" i="8"/>
  <c r="G51" i="8"/>
  <c r="O49" i="8"/>
  <c r="N49" i="8"/>
  <c r="L49" i="8"/>
  <c r="H95" i="1"/>
  <c r="H93" i="1" s="1"/>
  <c r="Q93" i="1"/>
  <c r="F32" i="1"/>
  <c r="F27" i="1"/>
  <c r="G36" i="1"/>
  <c r="G30" i="1"/>
  <c r="G31" i="1"/>
  <c r="F33" i="1"/>
  <c r="G35" i="1"/>
  <c r="G27" i="1"/>
  <c r="F29" i="1"/>
  <c r="G34" i="1"/>
  <c r="F36" i="1"/>
  <c r="G32" i="1"/>
  <c r="F34" i="1"/>
  <c r="G29" i="1"/>
  <c r="F31" i="1"/>
  <c r="G33" i="1"/>
  <c r="F35" i="1"/>
  <c r="F28" i="1"/>
  <c r="G28" i="1"/>
  <c r="F30" i="1"/>
  <c r="F17" i="1"/>
  <c r="F21" i="1"/>
  <c r="F25" i="1"/>
  <c r="G23" i="1"/>
  <c r="F22" i="1"/>
  <c r="G17" i="1"/>
  <c r="G21" i="1"/>
  <c r="G25" i="1"/>
  <c r="F16" i="1"/>
  <c r="F20" i="1"/>
  <c r="F24" i="1"/>
  <c r="G19" i="1"/>
  <c r="G22" i="1"/>
  <c r="G16" i="1"/>
  <c r="G20" i="1"/>
  <c r="G24" i="1"/>
  <c r="F18" i="1"/>
  <c r="G18" i="1"/>
  <c r="F19" i="1"/>
  <c r="F23" i="1"/>
  <c r="I74" i="1"/>
  <c r="I73" i="1"/>
  <c r="I72" i="1"/>
  <c r="I71" i="1"/>
  <c r="I70" i="1"/>
  <c r="I69" i="1"/>
  <c r="R38" i="5"/>
  <c r="R46" i="5" s="1"/>
  <c r="F5" i="1"/>
  <c r="H75" i="1"/>
  <c r="Q38" i="5"/>
  <c r="Q46" i="5" s="1"/>
  <c r="P55" i="5"/>
  <c r="Q55" i="5"/>
  <c r="J9" i="5"/>
  <c r="J10" i="5" s="1"/>
  <c r="R55" i="5"/>
  <c r="I9" i="5"/>
  <c r="I10" i="5" s="1"/>
  <c r="F66" i="1"/>
  <c r="G72" i="1"/>
  <c r="F70" i="1"/>
  <c r="G70" i="1"/>
  <c r="F68" i="1"/>
  <c r="F72" i="1"/>
  <c r="G69" i="1"/>
  <c r="F73" i="1"/>
  <c r="G73" i="1"/>
  <c r="F65" i="1"/>
  <c r="F74" i="1"/>
  <c r="G65" i="1"/>
  <c r="G68" i="1"/>
  <c r="G71" i="1"/>
  <c r="G74" i="1"/>
  <c r="F69" i="1"/>
  <c r="G66" i="1"/>
  <c r="F67" i="1"/>
  <c r="G67" i="1"/>
  <c r="F71" i="1"/>
  <c r="F58" i="1"/>
  <c r="G55" i="1"/>
  <c r="G61" i="1"/>
  <c r="F56" i="1"/>
  <c r="F59" i="1"/>
  <c r="F62" i="1"/>
  <c r="G56" i="1"/>
  <c r="G59" i="1"/>
  <c r="G62" i="1"/>
  <c r="F55" i="1"/>
  <c r="F61" i="1"/>
  <c r="G58" i="1"/>
  <c r="F54" i="1"/>
  <c r="F57" i="1"/>
  <c r="F60" i="1"/>
  <c r="F63" i="1"/>
  <c r="G54" i="1"/>
  <c r="G57" i="1"/>
  <c r="G60" i="1"/>
  <c r="G63" i="1"/>
  <c r="F44" i="1"/>
  <c r="F50" i="1"/>
  <c r="G50" i="1"/>
  <c r="F45" i="1"/>
  <c r="F48" i="1"/>
  <c r="F51" i="1"/>
  <c r="G45" i="1"/>
  <c r="G48" i="1"/>
  <c r="G51" i="1"/>
  <c r="F47" i="1"/>
  <c r="G44" i="1"/>
  <c r="G47" i="1"/>
  <c r="F43" i="1"/>
  <c r="F46" i="1"/>
  <c r="F49" i="1"/>
  <c r="F52" i="1"/>
  <c r="G43" i="1"/>
  <c r="G46" i="1"/>
  <c r="G49" i="1"/>
  <c r="G52" i="1"/>
  <c r="G8" i="1"/>
  <c r="F14" i="1"/>
  <c r="F11" i="1"/>
  <c r="F8" i="1"/>
  <c r="G13" i="1"/>
  <c r="G10" i="1"/>
  <c r="G7" i="1"/>
  <c r="G14" i="1"/>
  <c r="G11" i="1"/>
  <c r="F13" i="1"/>
  <c r="F10" i="1"/>
  <c r="F7" i="1"/>
  <c r="G12" i="1"/>
  <c r="G9" i="1"/>
  <c r="G6" i="1"/>
  <c r="F12" i="1"/>
  <c r="F9" i="1"/>
  <c r="F6" i="1"/>
  <c r="G5" i="1"/>
  <c r="O57" i="5"/>
  <c r="M57" i="5"/>
  <c r="L17" i="5"/>
  <c r="N57" i="5"/>
  <c r="R9" i="5"/>
  <c r="M55" i="5"/>
  <c r="N38" i="5"/>
  <c r="N46" i="5" s="1"/>
  <c r="H55" i="5"/>
  <c r="K57" i="5"/>
  <c r="J55" i="5"/>
  <c r="J57" i="5"/>
  <c r="R57" i="5"/>
  <c r="K55" i="5"/>
  <c r="Q57" i="5"/>
  <c r="O17" i="5"/>
  <c r="H38" i="5"/>
  <c r="H46" i="5" s="1"/>
  <c r="K38" i="5"/>
  <c r="K46" i="5" s="1"/>
  <c r="R17" i="5"/>
  <c r="P56" i="5"/>
  <c r="P57" i="5" s="1"/>
  <c r="L55" i="5"/>
  <c r="I57" i="5"/>
  <c r="J38" i="5"/>
  <c r="J46" i="5" s="1"/>
  <c r="I55" i="5"/>
  <c r="L38" i="5"/>
  <c r="L46" i="5" s="1"/>
  <c r="L56" i="5"/>
  <c r="L57" i="5" s="1"/>
  <c r="N17" i="5"/>
  <c r="G54" i="5"/>
  <c r="O38" i="5"/>
  <c r="O46" i="5" s="1"/>
  <c r="M38" i="5"/>
  <c r="M46" i="5" s="1"/>
  <c r="I17" i="5"/>
  <c r="H17" i="5"/>
  <c r="Q17" i="5"/>
  <c r="Q9" i="5"/>
  <c r="P38" i="5"/>
  <c r="P46" i="5" s="1"/>
  <c r="L9" i="5"/>
  <c r="L10" i="5" s="1"/>
  <c r="N9" i="5"/>
  <c r="N10" i="5" s="1"/>
  <c r="K17" i="5"/>
  <c r="J17" i="5"/>
  <c r="M17" i="5"/>
  <c r="P9" i="5"/>
  <c r="O9" i="5"/>
  <c r="M9" i="5"/>
  <c r="K9" i="5"/>
  <c r="I38" i="5"/>
  <c r="I46" i="5" s="1"/>
  <c r="H9" i="5"/>
  <c r="H10" i="5" s="1"/>
  <c r="K24" i="1"/>
  <c r="K23" i="1"/>
  <c r="K22" i="1"/>
  <c r="K50" i="1"/>
  <c r="K51" i="1"/>
  <c r="K20" i="1"/>
  <c r="K48" i="1"/>
  <c r="K52" i="1"/>
  <c r="K60" i="1"/>
  <c r="K58" i="1"/>
  <c r="K62" i="1"/>
  <c r="K59" i="1"/>
  <c r="K47" i="1"/>
  <c r="K21" i="1"/>
  <c r="K25" i="1"/>
  <c r="K63" i="1"/>
  <c r="K61" i="1"/>
  <c r="K49" i="1"/>
  <c r="I51" i="15" l="1"/>
  <c r="I49" i="15"/>
  <c r="J53" i="15"/>
  <c r="J52" i="15"/>
  <c r="F50" i="14"/>
  <c r="F52" i="14"/>
  <c r="F50" i="15"/>
  <c r="F52" i="15"/>
  <c r="N53" i="16"/>
  <c r="N52" i="16"/>
  <c r="K50" i="16"/>
  <c r="F10" i="16"/>
  <c r="K52" i="16"/>
  <c r="K53" i="16"/>
  <c r="J52" i="14"/>
  <c r="J53" i="14"/>
  <c r="L53" i="15"/>
  <c r="L52" i="15"/>
  <c r="H53" i="16"/>
  <c r="H52" i="16"/>
  <c r="F49" i="16"/>
  <c r="F53" i="16" s="1"/>
  <c r="H52" i="15"/>
  <c r="H53" i="15"/>
  <c r="F48" i="15"/>
  <c r="F51" i="15" s="1"/>
  <c r="H52" i="14"/>
  <c r="H53" i="14"/>
  <c r="F48" i="14"/>
  <c r="F51" i="14" s="1"/>
  <c r="G51" i="14"/>
  <c r="G49" i="14"/>
  <c r="K53" i="15"/>
  <c r="K52" i="15"/>
  <c r="L51" i="14"/>
  <c r="L49" i="14"/>
  <c r="R53" i="15"/>
  <c r="R52" i="15"/>
  <c r="R53" i="14"/>
  <c r="R52" i="14"/>
  <c r="R52" i="16"/>
  <c r="R53" i="16"/>
  <c r="M51" i="16"/>
  <c r="M49" i="16"/>
  <c r="L53" i="12"/>
  <c r="L52" i="12"/>
  <c r="K52" i="13"/>
  <c r="K53" i="13"/>
  <c r="R53" i="13"/>
  <c r="R52" i="13"/>
  <c r="M53" i="13"/>
  <c r="M52" i="13"/>
  <c r="N53" i="12"/>
  <c r="N52" i="12"/>
  <c r="H52" i="13"/>
  <c r="H53" i="13"/>
  <c r="I48" i="12"/>
  <c r="F17" i="12"/>
  <c r="J52" i="12"/>
  <c r="J53" i="12"/>
  <c r="F50" i="12"/>
  <c r="I55" i="12"/>
  <c r="F54" i="12"/>
  <c r="F55" i="12" s="1"/>
  <c r="K53" i="12"/>
  <c r="K52" i="12"/>
  <c r="F10" i="13"/>
  <c r="Q53" i="12"/>
  <c r="Q52" i="12"/>
  <c r="L52" i="13"/>
  <c r="L53" i="13"/>
  <c r="I53" i="13"/>
  <c r="I52" i="13"/>
  <c r="P53" i="12"/>
  <c r="P52" i="12"/>
  <c r="H53" i="12"/>
  <c r="H52" i="12"/>
  <c r="F49" i="13"/>
  <c r="F53" i="13" s="1"/>
  <c r="F50" i="11"/>
  <c r="J53" i="11"/>
  <c r="J52" i="11"/>
  <c r="K52" i="11"/>
  <c r="K53" i="11"/>
  <c r="G48" i="11"/>
  <c r="R10" i="5"/>
  <c r="R50" i="5" s="1"/>
  <c r="R47" i="5"/>
  <c r="J49" i="6"/>
  <c r="J53" i="6" s="1"/>
  <c r="H52" i="8"/>
  <c r="R53" i="8"/>
  <c r="F17" i="5"/>
  <c r="G51" i="7"/>
  <c r="F17" i="7"/>
  <c r="G52" i="7"/>
  <c r="H49" i="6"/>
  <c r="H53" i="6" s="1"/>
  <c r="O49" i="6"/>
  <c r="O53" i="6" s="1"/>
  <c r="R49" i="6"/>
  <c r="R53" i="6" s="1"/>
  <c r="F54" i="5"/>
  <c r="F55" i="5" s="1"/>
  <c r="N55" i="5"/>
  <c r="F38" i="5"/>
  <c r="H53" i="7"/>
  <c r="O49" i="7"/>
  <c r="O53" i="7" s="1"/>
  <c r="R52" i="7"/>
  <c r="Q52" i="7"/>
  <c r="G48" i="6"/>
  <c r="G49" i="6" s="1"/>
  <c r="I49" i="8"/>
  <c r="I53" i="8" s="1"/>
  <c r="P52" i="8"/>
  <c r="F48" i="8"/>
  <c r="F51" i="8" s="1"/>
  <c r="F52" i="8" s="1"/>
  <c r="N53" i="7"/>
  <c r="G52" i="8"/>
  <c r="K48" i="7"/>
  <c r="F48" i="7" s="1"/>
  <c r="F51" i="7" s="1"/>
  <c r="F52" i="7" s="1"/>
  <c r="F17" i="8"/>
  <c r="N49" i="6"/>
  <c r="N52" i="6" s="1"/>
  <c r="L49" i="6"/>
  <c r="L53" i="6" s="1"/>
  <c r="Q52" i="8"/>
  <c r="P48" i="5"/>
  <c r="P51" i="5" s="1"/>
  <c r="Q48" i="5"/>
  <c r="Q51" i="5" s="1"/>
  <c r="L48" i="5"/>
  <c r="L51" i="5" s="1"/>
  <c r="M49" i="6"/>
  <c r="M52" i="6" s="1"/>
  <c r="Q49" i="6"/>
  <c r="P49" i="6"/>
  <c r="P52" i="6" s="1"/>
  <c r="F56" i="5"/>
  <c r="F57" i="5" s="1"/>
  <c r="F46" i="5"/>
  <c r="G10" i="5"/>
  <c r="G50" i="5" s="1"/>
  <c r="F9" i="5"/>
  <c r="F47" i="5" s="1"/>
  <c r="F10" i="6"/>
  <c r="F50" i="6" s="1"/>
  <c r="R48" i="5"/>
  <c r="R51" i="5" s="1"/>
  <c r="G8" i="9"/>
  <c r="G9" i="9"/>
  <c r="G10" i="9"/>
  <c r="G12" i="9"/>
  <c r="G13" i="9"/>
  <c r="G11" i="9"/>
  <c r="L53" i="7"/>
  <c r="I53" i="7"/>
  <c r="I52" i="7"/>
  <c r="J53" i="8"/>
  <c r="J52" i="8"/>
  <c r="J52" i="7"/>
  <c r="J53" i="7"/>
  <c r="O48" i="5"/>
  <c r="O51" i="5" s="1"/>
  <c r="I51" i="6"/>
  <c r="I49" i="6"/>
  <c r="K51" i="6"/>
  <c r="K49" i="6"/>
  <c r="G51" i="6"/>
  <c r="P53" i="7"/>
  <c r="P52" i="7"/>
  <c r="M53" i="7"/>
  <c r="M52" i="7"/>
  <c r="O53" i="8"/>
  <c r="O52" i="8"/>
  <c r="M53" i="8"/>
  <c r="M52" i="8"/>
  <c r="L53" i="8"/>
  <c r="L52" i="8"/>
  <c r="K51" i="8"/>
  <c r="K49" i="8"/>
  <c r="F49" i="8" s="1"/>
  <c r="F53" i="8" s="1"/>
  <c r="N53" i="8"/>
  <c r="N52" i="8"/>
  <c r="J70" i="1"/>
  <c r="J71" i="1"/>
  <c r="K69" i="1"/>
  <c r="J74" i="1"/>
  <c r="J72" i="1"/>
  <c r="J69" i="1"/>
  <c r="J73" i="1"/>
  <c r="K73" i="1"/>
  <c r="K74" i="1"/>
  <c r="K70" i="1"/>
  <c r="K71" i="1"/>
  <c r="K72" i="1"/>
  <c r="K48" i="5"/>
  <c r="N48" i="5"/>
  <c r="H48" i="5"/>
  <c r="J48" i="5"/>
  <c r="G55" i="5"/>
  <c r="I48" i="5"/>
  <c r="M48" i="5"/>
  <c r="Q10" i="5"/>
  <c r="P10" i="5"/>
  <c r="O10" i="5"/>
  <c r="M10" i="5"/>
  <c r="K10" i="5"/>
  <c r="M61" i="1"/>
  <c r="M21" i="1"/>
  <c r="M58" i="1"/>
  <c r="M22" i="1"/>
  <c r="L47" i="1"/>
  <c r="M49" i="1"/>
  <c r="L49" i="1"/>
  <c r="M24" i="1"/>
  <c r="M25" i="1"/>
  <c r="L58" i="1"/>
  <c r="L24" i="1"/>
  <c r="M63" i="1"/>
  <c r="M50" i="1"/>
  <c r="M59" i="1"/>
  <c r="L22" i="1"/>
  <c r="L25" i="1"/>
  <c r="L52" i="1"/>
  <c r="M47" i="1"/>
  <c r="M48" i="1"/>
  <c r="L62" i="1"/>
  <c r="M51" i="1"/>
  <c r="M52" i="1"/>
  <c r="L51" i="1"/>
  <c r="M62" i="1"/>
  <c r="L23" i="1"/>
  <c r="L60" i="1"/>
  <c r="L48" i="1"/>
  <c r="L59" i="1"/>
  <c r="L63" i="1"/>
  <c r="L50" i="1"/>
  <c r="M60" i="1"/>
  <c r="L21" i="1"/>
  <c r="M20" i="1"/>
  <c r="L20" i="1"/>
  <c r="M23" i="1"/>
  <c r="L61" i="1"/>
  <c r="F49" i="14" l="1"/>
  <c r="F53" i="14" s="1"/>
  <c r="G52" i="14"/>
  <c r="G53" i="14"/>
  <c r="M52" i="16"/>
  <c r="M53" i="16"/>
  <c r="I52" i="15"/>
  <c r="I53" i="15"/>
  <c r="L53" i="14"/>
  <c r="L52" i="14"/>
  <c r="F52" i="16"/>
  <c r="F50" i="16"/>
  <c r="F49" i="15"/>
  <c r="F53" i="15" s="1"/>
  <c r="F52" i="13"/>
  <c r="F50" i="13"/>
  <c r="I51" i="12"/>
  <c r="I49" i="12"/>
  <c r="F48" i="12"/>
  <c r="F51" i="12" s="1"/>
  <c r="F52" i="12" s="1"/>
  <c r="F48" i="11"/>
  <c r="F51" i="11" s="1"/>
  <c r="F52" i="11" s="1"/>
  <c r="G51" i="11"/>
  <c r="G49" i="11"/>
  <c r="J52" i="6"/>
  <c r="O52" i="6"/>
  <c r="I52" i="8"/>
  <c r="H52" i="6"/>
  <c r="M53" i="6"/>
  <c r="L49" i="5"/>
  <c r="L53" i="5" s="1"/>
  <c r="R52" i="6"/>
  <c r="F48" i="6"/>
  <c r="F51" i="6" s="1"/>
  <c r="F52" i="6" s="1"/>
  <c r="O49" i="5"/>
  <c r="O53" i="5" s="1"/>
  <c r="O52" i="7"/>
  <c r="K49" i="7"/>
  <c r="F49" i="7" s="1"/>
  <c r="F53" i="7" s="1"/>
  <c r="K51" i="7"/>
  <c r="L52" i="6"/>
  <c r="R49" i="5"/>
  <c r="R52" i="5" s="1"/>
  <c r="G48" i="5"/>
  <c r="F48" i="5" s="1"/>
  <c r="P49" i="5"/>
  <c r="P53" i="5" s="1"/>
  <c r="N53" i="6"/>
  <c r="Q49" i="5"/>
  <c r="Q52" i="5" s="1"/>
  <c r="H13" i="9"/>
  <c r="H10" i="9"/>
  <c r="H12" i="9"/>
  <c r="H11" i="9"/>
  <c r="H9" i="9"/>
  <c r="H8" i="9"/>
  <c r="F10" i="5"/>
  <c r="F50" i="5" s="1"/>
  <c r="P53" i="6"/>
  <c r="Q52" i="6"/>
  <c r="Q53" i="6"/>
  <c r="F49" i="6"/>
  <c r="F53" i="6" s="1"/>
  <c r="K53" i="6"/>
  <c r="K52" i="6"/>
  <c r="G52" i="6"/>
  <c r="G53" i="6"/>
  <c r="I53" i="6"/>
  <c r="I52" i="6"/>
  <c r="I12" i="9"/>
  <c r="I8" i="9"/>
  <c r="I9" i="9"/>
  <c r="I11" i="9"/>
  <c r="I10" i="9"/>
  <c r="I13" i="9"/>
  <c r="K52" i="8"/>
  <c r="K53" i="8"/>
  <c r="L74" i="1"/>
  <c r="L72" i="1"/>
  <c r="L73" i="1"/>
  <c r="L69" i="1"/>
  <c r="L70" i="1"/>
  <c r="L71" i="1"/>
  <c r="N51" i="1"/>
  <c r="N61" i="1"/>
  <c r="N58" i="1"/>
  <c r="N63" i="1"/>
  <c r="N50" i="1"/>
  <c r="N47" i="1"/>
  <c r="N49" i="1"/>
  <c r="N23" i="1"/>
  <c r="N22" i="1"/>
  <c r="N25" i="1"/>
  <c r="N62" i="1"/>
  <c r="N59" i="1"/>
  <c r="N48" i="1"/>
  <c r="N52" i="1"/>
  <c r="N60" i="1"/>
  <c r="N24" i="1"/>
  <c r="N21" i="1"/>
  <c r="N20" i="1"/>
  <c r="I53" i="12" l="1"/>
  <c r="I52" i="12"/>
  <c r="F49" i="12"/>
  <c r="F53" i="12" s="1"/>
  <c r="F49" i="11"/>
  <c r="F53" i="11" s="1"/>
  <c r="G53" i="11"/>
  <c r="G52" i="11"/>
  <c r="L52" i="5"/>
  <c r="P52" i="5"/>
  <c r="O52" i="5"/>
  <c r="R53" i="5"/>
  <c r="K53" i="7"/>
  <c r="K52" i="7"/>
  <c r="Q53" i="5"/>
  <c r="J12" i="9"/>
  <c r="J9" i="9"/>
  <c r="J8" i="9"/>
  <c r="J13" i="9"/>
  <c r="J11" i="9"/>
  <c r="J10" i="9"/>
  <c r="M71" i="1"/>
  <c r="M69" i="1"/>
  <c r="M70" i="1"/>
  <c r="M73" i="1"/>
  <c r="M72" i="1"/>
  <c r="M74" i="1"/>
  <c r="O47" i="1"/>
  <c r="O49" i="1"/>
  <c r="O48" i="1"/>
  <c r="O20" i="1"/>
  <c r="O21" i="1"/>
  <c r="O23" i="1"/>
  <c r="O24" i="1"/>
  <c r="O62" i="1"/>
  <c r="O22" i="1"/>
  <c r="O58" i="1"/>
  <c r="O51" i="1"/>
  <c r="O63" i="1"/>
  <c r="O60" i="1"/>
  <c r="O59" i="1"/>
  <c r="O50" i="1"/>
  <c r="O52" i="1"/>
  <c r="O25" i="1"/>
  <c r="O61" i="1"/>
  <c r="K13" i="9" l="1"/>
  <c r="K10" i="9"/>
  <c r="K8" i="9"/>
  <c r="K12" i="9"/>
  <c r="K9" i="9"/>
  <c r="K11" i="9"/>
  <c r="N72" i="1"/>
  <c r="N74" i="1"/>
  <c r="N71" i="1"/>
  <c r="N73" i="1"/>
  <c r="N69" i="1"/>
  <c r="N70" i="1"/>
  <c r="H51" i="5"/>
  <c r="J51" i="5"/>
  <c r="K51" i="5"/>
  <c r="I51" i="5"/>
  <c r="G51" i="5"/>
  <c r="N51" i="5"/>
  <c r="M51" i="5"/>
  <c r="N49" i="5"/>
  <c r="M49" i="5"/>
  <c r="H49" i="5"/>
  <c r="J49" i="5"/>
  <c r="K49" i="5"/>
  <c r="I49" i="5"/>
  <c r="F51" i="5"/>
  <c r="G49" i="5"/>
  <c r="G52" i="5" s="1"/>
  <c r="P52" i="1"/>
  <c r="P61" i="1"/>
  <c r="P20" i="1"/>
  <c r="P62" i="1"/>
  <c r="P21" i="1"/>
  <c r="P25" i="1"/>
  <c r="P49" i="1"/>
  <c r="P24" i="1"/>
  <c r="P60" i="1"/>
  <c r="P47" i="1"/>
  <c r="P63" i="1"/>
  <c r="P48" i="1"/>
  <c r="P59" i="1"/>
  <c r="P22" i="1"/>
  <c r="P58" i="1"/>
  <c r="P51" i="1"/>
  <c r="P23" i="1"/>
  <c r="P50" i="1"/>
  <c r="G53" i="5" l="1"/>
  <c r="F49" i="5"/>
  <c r="F53" i="5" s="1"/>
  <c r="F52" i="5"/>
  <c r="K52" i="5"/>
  <c r="K53" i="5"/>
  <c r="H52" i="5"/>
  <c r="H53" i="5"/>
  <c r="J52" i="5"/>
  <c r="J53" i="5"/>
  <c r="N52" i="5"/>
  <c r="N53" i="5"/>
  <c r="I52" i="5"/>
  <c r="I53" i="5"/>
  <c r="M52" i="5"/>
  <c r="M53" i="5"/>
  <c r="L12" i="9"/>
  <c r="L13" i="9"/>
  <c r="L11" i="9"/>
  <c r="L10" i="9"/>
  <c r="L9" i="9"/>
  <c r="L8" i="9"/>
  <c r="O69" i="1"/>
  <c r="O70" i="1"/>
  <c r="O72" i="1"/>
  <c r="O74" i="1"/>
  <c r="O71" i="1"/>
  <c r="O73" i="1"/>
  <c r="Q20" i="1"/>
  <c r="Q50" i="1"/>
  <c r="Q49" i="1"/>
  <c r="Q47" i="1"/>
  <c r="Q52" i="1"/>
  <c r="Q25" i="1"/>
  <c r="Q48" i="1"/>
  <c r="Q22" i="1"/>
  <c r="Q24" i="1"/>
  <c r="Q51" i="1"/>
  <c r="Q23" i="1"/>
  <c r="Q63" i="1"/>
  <c r="Q61" i="1"/>
  <c r="Q60" i="1"/>
  <c r="Q59" i="1"/>
  <c r="Q58" i="1"/>
  <c r="Q62" i="1"/>
  <c r="Q21" i="1"/>
  <c r="M13" i="9" l="1"/>
  <c r="M12" i="9"/>
  <c r="M10" i="9"/>
  <c r="M9" i="9"/>
  <c r="M8" i="9"/>
  <c r="M11" i="9"/>
  <c r="P70" i="1"/>
  <c r="P73" i="1"/>
  <c r="P69" i="1"/>
  <c r="P72" i="1"/>
  <c r="P71" i="1"/>
  <c r="P74" i="1"/>
  <c r="R49" i="1"/>
  <c r="R62" i="1"/>
  <c r="R59" i="1"/>
  <c r="R61" i="1"/>
  <c r="R52" i="1"/>
  <c r="R60" i="1"/>
  <c r="R21" i="1"/>
  <c r="R24" i="1"/>
  <c r="R51" i="1"/>
  <c r="R50" i="1"/>
  <c r="R22" i="1"/>
  <c r="R47" i="1"/>
  <c r="R25" i="1"/>
  <c r="R20" i="1"/>
  <c r="R63" i="1"/>
  <c r="R48" i="1"/>
  <c r="R23" i="1"/>
  <c r="R58" i="1"/>
  <c r="N10" i="9" l="1"/>
  <c r="N9" i="9"/>
  <c r="N12" i="9"/>
  <c r="N11" i="9"/>
  <c r="N8" i="9"/>
  <c r="N13" i="9"/>
  <c r="Q72" i="1"/>
  <c r="Q73" i="1"/>
  <c r="Q69" i="1"/>
  <c r="Q71" i="1"/>
  <c r="Q74" i="1"/>
  <c r="Q70" i="1"/>
  <c r="S62" i="1"/>
  <c r="S22" i="1"/>
  <c r="S47" i="1"/>
  <c r="S21" i="1"/>
  <c r="S20" i="1"/>
  <c r="S59" i="1"/>
  <c r="S50" i="1"/>
  <c r="S60" i="1"/>
  <c r="S61" i="1"/>
  <c r="S51" i="1"/>
  <c r="S63" i="1"/>
  <c r="S25" i="1"/>
  <c r="S52" i="1"/>
  <c r="S48" i="1"/>
  <c r="S24" i="1"/>
  <c r="S58" i="1"/>
  <c r="S23" i="1"/>
  <c r="S49" i="1"/>
  <c r="O8" i="9" l="1"/>
  <c r="O10" i="9"/>
  <c r="O13" i="9"/>
  <c r="O12" i="9"/>
  <c r="O9" i="9"/>
  <c r="O11" i="9"/>
  <c r="R70" i="1"/>
  <c r="R71" i="1"/>
  <c r="R72" i="1"/>
  <c r="R74" i="1"/>
  <c r="R69" i="1"/>
  <c r="R73" i="1"/>
  <c r="T50" i="1"/>
  <c r="T23" i="1"/>
  <c r="T52" i="1"/>
  <c r="T58" i="1"/>
  <c r="T20" i="1"/>
  <c r="T61" i="1"/>
  <c r="T62" i="1"/>
  <c r="T51" i="1"/>
  <c r="T59" i="1"/>
  <c r="T47" i="1"/>
  <c r="T48" i="1"/>
  <c r="T24" i="1"/>
  <c r="T21" i="1"/>
  <c r="T63" i="1"/>
  <c r="T49" i="1"/>
  <c r="T25" i="1"/>
  <c r="T60" i="1"/>
  <c r="T22" i="1"/>
  <c r="H22" i="1" l="1"/>
  <c r="H24" i="1"/>
  <c r="H21" i="1"/>
  <c r="H23" i="1"/>
  <c r="H20" i="1"/>
  <c r="H25" i="1"/>
  <c r="P8" i="9"/>
  <c r="P13" i="9"/>
  <c r="P10" i="9"/>
  <c r="P12" i="9"/>
  <c r="P11" i="9"/>
  <c r="P9" i="9"/>
  <c r="H33" i="1"/>
  <c r="H34" i="1"/>
  <c r="H35" i="1"/>
  <c r="H36" i="1"/>
  <c r="H31" i="1"/>
  <c r="H32" i="1"/>
  <c r="S74" i="1"/>
  <c r="S72" i="1"/>
  <c r="S73" i="1"/>
  <c r="S70" i="1"/>
  <c r="S71" i="1"/>
  <c r="S69" i="1"/>
  <c r="H58" i="1" l="1"/>
  <c r="H60" i="1"/>
  <c r="T73" i="1"/>
  <c r="H73" i="1" s="1"/>
  <c r="H51" i="1"/>
  <c r="H61" i="1"/>
  <c r="T72" i="1"/>
  <c r="H72" i="1" s="1"/>
  <c r="H50" i="1"/>
  <c r="T74" i="1"/>
  <c r="H74" i="1" s="1"/>
  <c r="H52" i="1"/>
  <c r="T70" i="1"/>
  <c r="H70" i="1" s="1"/>
  <c r="H48" i="1"/>
  <c r="H63" i="1"/>
  <c r="H59" i="1"/>
  <c r="T69" i="1"/>
  <c r="H69" i="1" s="1"/>
  <c r="H47" i="1"/>
  <c r="T71" i="1"/>
  <c r="H71" i="1" s="1"/>
  <c r="H49" i="1"/>
  <c r="H62" i="1"/>
  <c r="S17" i="1"/>
  <c r="T46" i="1"/>
  <c r="I17" i="1"/>
  <c r="I46" i="1"/>
  <c r="K57" i="1"/>
  <c r="L45" i="1"/>
  <c r="I16" i="1"/>
  <c r="R57" i="1"/>
  <c r="J46" i="1"/>
  <c r="Q56" i="1"/>
  <c r="M18" i="1"/>
  <c r="S19" i="1"/>
  <c r="N18" i="1"/>
  <c r="S16" i="1"/>
  <c r="M43" i="1"/>
  <c r="N43" i="1"/>
  <c r="Q17" i="1"/>
  <c r="L55" i="1"/>
  <c r="S46" i="1"/>
  <c r="Q19" i="1"/>
  <c r="M17" i="1"/>
  <c r="J17" i="1"/>
  <c r="I43" i="1"/>
  <c r="K17" i="1"/>
  <c r="T44" i="1"/>
  <c r="J54" i="1"/>
  <c r="M19" i="1"/>
  <c r="K55" i="1"/>
  <c r="N57" i="1"/>
  <c r="T56" i="1"/>
  <c r="P45" i="1"/>
  <c r="N54" i="1"/>
  <c r="R56" i="1"/>
  <c r="Q45" i="1"/>
  <c r="N44" i="1"/>
  <c r="M45" i="1"/>
  <c r="L46" i="1"/>
  <c r="R17" i="1"/>
  <c r="M46" i="1"/>
  <c r="L57" i="1"/>
  <c r="K43" i="1"/>
  <c r="J45" i="1"/>
  <c r="S54" i="1"/>
  <c r="S44" i="1"/>
  <c r="I44" i="1"/>
  <c r="Q57" i="1"/>
  <c r="O18" i="1"/>
  <c r="K19" i="1"/>
  <c r="P17" i="1"/>
  <c r="R55" i="1"/>
  <c r="O57" i="1"/>
  <c r="J55" i="1"/>
  <c r="O54" i="1"/>
  <c r="J16" i="1"/>
  <c r="O17" i="1"/>
  <c r="J44" i="1"/>
  <c r="Q18" i="1"/>
  <c r="Q46" i="1"/>
  <c r="S57" i="1"/>
  <c r="N19" i="1"/>
  <c r="R45" i="1"/>
  <c r="Q54" i="1"/>
  <c r="R18" i="1"/>
  <c r="M16" i="1"/>
  <c r="R46" i="1"/>
  <c r="I56" i="1"/>
  <c r="N17" i="1"/>
  <c r="O19" i="1"/>
  <c r="P16" i="1"/>
  <c r="J57" i="1"/>
  <c r="O46" i="1"/>
  <c r="I45" i="1"/>
  <c r="O55" i="1"/>
  <c r="P19" i="1"/>
  <c r="K46" i="1"/>
  <c r="P57" i="1"/>
  <c r="I57" i="1"/>
  <c r="I19" i="1"/>
  <c r="M57" i="1"/>
  <c r="S43" i="1"/>
  <c r="Q16" i="1"/>
  <c r="S18" i="1"/>
  <c r="J18" i="1"/>
  <c r="Q43" i="1"/>
  <c r="L19" i="1"/>
  <c r="R54" i="1"/>
  <c r="P56" i="1"/>
  <c r="L17" i="1"/>
  <c r="J19" i="1"/>
  <c r="O56" i="1"/>
  <c r="Q44" i="1"/>
  <c r="R19" i="1"/>
  <c r="N16" i="1"/>
  <c r="O43" i="1"/>
  <c r="O16" i="1"/>
  <c r="R43" i="1"/>
  <c r="T18" i="1"/>
  <c r="K18" i="1"/>
  <c r="M54" i="1"/>
  <c r="J43" i="1"/>
  <c r="T43" i="1"/>
  <c r="T55" i="1"/>
  <c r="T54" i="1"/>
  <c r="P54" i="1"/>
  <c r="I18" i="1"/>
  <c r="T17" i="1"/>
  <c r="P18" i="1"/>
  <c r="T57" i="1"/>
  <c r="L18" i="1"/>
  <c r="N46" i="1"/>
  <c r="T45" i="1"/>
  <c r="S56" i="1"/>
  <c r="K56" i="1"/>
  <c r="R44" i="1"/>
  <c r="M55" i="1"/>
  <c r="L56" i="1"/>
  <c r="M56" i="1"/>
  <c r="I54" i="1"/>
  <c r="T16" i="1"/>
  <c r="T19" i="1"/>
  <c r="P46" i="1"/>
  <c r="L16" i="1"/>
  <c r="P55" i="1"/>
  <c r="K54" i="1"/>
  <c r="O44" i="1"/>
  <c r="K16" i="1"/>
  <c r="M44" i="1"/>
  <c r="J56" i="1"/>
  <c r="N45" i="1"/>
  <c r="L44" i="1"/>
  <c r="N55" i="1"/>
  <c r="S55" i="1"/>
  <c r="L43" i="1"/>
  <c r="N56" i="1"/>
  <c r="I55" i="1"/>
  <c r="Q55" i="1"/>
  <c r="P43" i="1"/>
  <c r="O45" i="1"/>
  <c r="K44" i="1"/>
  <c r="L54" i="1"/>
  <c r="P44" i="1"/>
  <c r="K45" i="1"/>
  <c r="R16" i="1"/>
  <c r="S45" i="1"/>
  <c r="H17" i="1" l="1"/>
  <c r="E6" i="17" s="1"/>
  <c r="H18" i="1"/>
  <c r="F6" i="17" s="1"/>
  <c r="H19" i="1"/>
  <c r="H16" i="1"/>
  <c r="D6" i="17" s="1"/>
  <c r="T67" i="1"/>
  <c r="P6" i="9"/>
  <c r="S67" i="1"/>
  <c r="O6" i="9"/>
  <c r="R67" i="1"/>
  <c r="N6" i="9"/>
  <c r="Q67" i="1"/>
  <c r="M6" i="9"/>
  <c r="P67" i="1"/>
  <c r="L6" i="9"/>
  <c r="O67" i="1"/>
  <c r="K6" i="9"/>
  <c r="N67" i="1"/>
  <c r="J6" i="9"/>
  <c r="M67" i="1"/>
  <c r="I6" i="9"/>
  <c r="L67" i="1"/>
  <c r="H6" i="9"/>
  <c r="K67" i="1"/>
  <c r="G6" i="9"/>
  <c r="H56" i="1"/>
  <c r="I67" i="1"/>
  <c r="H45" i="1"/>
  <c r="H29" i="1"/>
  <c r="E6" i="9"/>
  <c r="F6" i="9"/>
  <c r="J67" i="1"/>
  <c r="T68" i="1"/>
  <c r="P7" i="9"/>
  <c r="S68" i="1"/>
  <c r="O7" i="9"/>
  <c r="R68" i="1"/>
  <c r="N7" i="9"/>
  <c r="Q68" i="1"/>
  <c r="M7" i="9"/>
  <c r="P68" i="1"/>
  <c r="L7" i="9"/>
  <c r="O68" i="1"/>
  <c r="K7" i="9"/>
  <c r="N68" i="1"/>
  <c r="J7" i="9"/>
  <c r="M68" i="1"/>
  <c r="I7" i="9"/>
  <c r="L68" i="1"/>
  <c r="H7" i="9"/>
  <c r="K68" i="1"/>
  <c r="G7" i="9"/>
  <c r="H57" i="1"/>
  <c r="I68" i="1"/>
  <c r="H46" i="1"/>
  <c r="H30" i="1"/>
  <c r="E7" i="9"/>
  <c r="F7" i="9"/>
  <c r="J68" i="1"/>
  <c r="K5" i="9"/>
  <c r="P5" i="9"/>
  <c r="N5" i="9"/>
  <c r="J5" i="9"/>
  <c r="O5" i="9"/>
  <c r="I5" i="9"/>
  <c r="H5" i="9"/>
  <c r="L5" i="9"/>
  <c r="G5" i="9"/>
  <c r="F5" i="9"/>
  <c r="M5" i="9"/>
  <c r="E5" i="9"/>
  <c r="M4" i="9"/>
  <c r="F4" i="9"/>
  <c r="L4" i="9"/>
  <c r="K4" i="9"/>
  <c r="O4" i="9"/>
  <c r="N4" i="9"/>
  <c r="J4" i="9"/>
  <c r="I4" i="9"/>
  <c r="G4" i="9"/>
  <c r="P4" i="9"/>
  <c r="H4" i="9"/>
  <c r="E4" i="9"/>
  <c r="H28" i="1"/>
  <c r="H27" i="1"/>
  <c r="T15" i="1"/>
  <c r="T38" i="1" s="1"/>
  <c r="P15" i="9" s="1"/>
  <c r="S15" i="1"/>
  <c r="S38" i="1" s="1"/>
  <c r="O15" i="9" s="1"/>
  <c r="R15" i="1"/>
  <c r="R38" i="1" s="1"/>
  <c r="N15" i="9" s="1"/>
  <c r="Q15" i="1"/>
  <c r="Q38" i="1" s="1"/>
  <c r="M15" i="9" s="1"/>
  <c r="P15" i="1"/>
  <c r="P38" i="1" s="1"/>
  <c r="L15" i="9" s="1"/>
  <c r="O15" i="1"/>
  <c r="O38" i="1" s="1"/>
  <c r="K15" i="9" s="1"/>
  <c r="N15" i="1"/>
  <c r="N38" i="1" s="1"/>
  <c r="J15" i="9" s="1"/>
  <c r="M15" i="1"/>
  <c r="M38" i="1" s="1"/>
  <c r="I15" i="9" s="1"/>
  <c r="L15" i="1"/>
  <c r="L38" i="1" s="1"/>
  <c r="H15" i="9" s="1"/>
  <c r="I15" i="1"/>
  <c r="I38" i="1" s="1"/>
  <c r="E15" i="9" s="1"/>
  <c r="K15" i="1"/>
  <c r="K38" i="1" s="1"/>
  <c r="G15" i="9" s="1"/>
  <c r="J15" i="1"/>
  <c r="J38" i="1" s="1"/>
  <c r="F15" i="9" s="1"/>
  <c r="T53" i="1"/>
  <c r="T42" i="1"/>
  <c r="T65" i="1"/>
  <c r="S65" i="1"/>
  <c r="S42" i="1"/>
  <c r="S53" i="1"/>
  <c r="R65" i="1"/>
  <c r="R42" i="1"/>
  <c r="R53" i="1"/>
  <c r="Q53" i="1"/>
  <c r="Q42" i="1"/>
  <c r="Q65" i="1"/>
  <c r="P53" i="1"/>
  <c r="P65" i="1"/>
  <c r="P42" i="1"/>
  <c r="O53" i="1"/>
  <c r="O65" i="1"/>
  <c r="O42" i="1"/>
  <c r="L53" i="1"/>
  <c r="M53" i="1"/>
  <c r="N53" i="1"/>
  <c r="N65" i="1"/>
  <c r="N42" i="1"/>
  <c r="J53" i="1"/>
  <c r="K53" i="1"/>
  <c r="H54" i="1"/>
  <c r="I53" i="1"/>
  <c r="I65" i="1"/>
  <c r="H43" i="1"/>
  <c r="I42" i="1"/>
  <c r="K65" i="1"/>
  <c r="K42" i="1"/>
  <c r="M42" i="1"/>
  <c r="M65" i="1"/>
  <c r="L42" i="1"/>
  <c r="L65" i="1"/>
  <c r="J42" i="1"/>
  <c r="J65" i="1"/>
  <c r="T66" i="1"/>
  <c r="S66" i="1"/>
  <c r="R66" i="1"/>
  <c r="Q66" i="1"/>
  <c r="P66" i="1"/>
  <c r="O66" i="1"/>
  <c r="N66" i="1"/>
  <c r="L66" i="1"/>
  <c r="H44" i="1"/>
  <c r="I66" i="1"/>
  <c r="K66" i="1"/>
  <c r="M66" i="1"/>
  <c r="J66" i="1"/>
  <c r="H55" i="1"/>
  <c r="H68" i="1" l="1"/>
  <c r="H67" i="1"/>
  <c r="R26" i="1"/>
  <c r="Q26" i="1"/>
  <c r="S26" i="1"/>
  <c r="L26" i="1"/>
  <c r="N26" i="1"/>
  <c r="T26" i="1"/>
  <c r="J26" i="1"/>
  <c r="M26" i="1"/>
  <c r="O26" i="1"/>
  <c r="K26" i="1"/>
  <c r="P26" i="1"/>
  <c r="I26" i="1"/>
  <c r="I40" i="1" s="1"/>
  <c r="H15" i="1"/>
  <c r="H38" i="1" s="1"/>
  <c r="Q64" i="1"/>
  <c r="Q83" i="1" s="1"/>
  <c r="Q86" i="1" s="1"/>
  <c r="Q88" i="1" s="1"/>
  <c r="Q89" i="1" s="1"/>
  <c r="Q96" i="1" s="1"/>
  <c r="M64" i="1"/>
  <c r="M83" i="1" s="1"/>
  <c r="M86" i="1" s="1"/>
  <c r="M88" i="1" s="1"/>
  <c r="M89" i="1" s="1"/>
  <c r="M96" i="1" s="1"/>
  <c r="S64" i="1"/>
  <c r="S83" i="1" s="1"/>
  <c r="S86" i="1" s="1"/>
  <c r="S88" i="1" s="1"/>
  <c r="S89" i="1" s="1"/>
  <c r="S96" i="1" s="1"/>
  <c r="T64" i="1"/>
  <c r="T83" i="1" s="1"/>
  <c r="T86" i="1" s="1"/>
  <c r="J64" i="1"/>
  <c r="J83" i="1" s="1"/>
  <c r="J86" i="1" s="1"/>
  <c r="J88" i="1" s="1"/>
  <c r="J89" i="1" s="1"/>
  <c r="J96" i="1" s="1"/>
  <c r="P64" i="1"/>
  <c r="P83" i="1" s="1"/>
  <c r="P86" i="1" s="1"/>
  <c r="P88" i="1" s="1"/>
  <c r="P89" i="1" s="1"/>
  <c r="P96" i="1" s="1"/>
  <c r="N64" i="1"/>
  <c r="N83" i="1" s="1"/>
  <c r="N86" i="1" s="1"/>
  <c r="N88" i="1" s="1"/>
  <c r="N89" i="1" s="1"/>
  <c r="N96" i="1" s="1"/>
  <c r="H65" i="1"/>
  <c r="I64" i="1"/>
  <c r="L64" i="1"/>
  <c r="L83" i="1" s="1"/>
  <c r="L86" i="1" s="1"/>
  <c r="L88" i="1" s="1"/>
  <c r="L89" i="1" s="1"/>
  <c r="L96" i="1" s="1"/>
  <c r="K64" i="1"/>
  <c r="K83" i="1" s="1"/>
  <c r="K86" i="1" s="1"/>
  <c r="K88" i="1" s="1"/>
  <c r="K89" i="1" s="1"/>
  <c r="K96" i="1" s="1"/>
  <c r="R64" i="1"/>
  <c r="R83" i="1" s="1"/>
  <c r="R86" i="1" s="1"/>
  <c r="R88" i="1" s="1"/>
  <c r="R89" i="1" s="1"/>
  <c r="R96" i="1" s="1"/>
  <c r="H66" i="1"/>
  <c r="H42" i="1"/>
  <c r="H53" i="1"/>
  <c r="O64" i="1"/>
  <c r="O83" i="1" s="1"/>
  <c r="O86" i="1" s="1"/>
  <c r="O88" i="1" s="1"/>
  <c r="O89" i="1" s="1"/>
  <c r="O96" i="1" s="1"/>
  <c r="L39" i="1" l="1"/>
  <c r="L40" i="1"/>
  <c r="L41" i="1" s="1"/>
  <c r="S39" i="1"/>
  <c r="S40" i="1"/>
  <c r="S41" i="1" s="1"/>
  <c r="Q39" i="1"/>
  <c r="Q40" i="1"/>
  <c r="Q41" i="1" s="1"/>
  <c r="N39" i="1"/>
  <c r="N40" i="1"/>
  <c r="N41" i="1" s="1"/>
  <c r="O39" i="1"/>
  <c r="O40" i="1"/>
  <c r="O41" i="1" s="1"/>
  <c r="P39" i="1"/>
  <c r="P40" i="1"/>
  <c r="P41" i="1" s="1"/>
  <c r="M39" i="1"/>
  <c r="M40" i="1"/>
  <c r="M41" i="1" s="1"/>
  <c r="R39" i="1"/>
  <c r="R40" i="1"/>
  <c r="R41" i="1" s="1"/>
  <c r="J39" i="1"/>
  <c r="J40" i="1"/>
  <c r="J41" i="1" s="1"/>
  <c r="K39" i="1"/>
  <c r="K40" i="1"/>
  <c r="K41" i="1" s="1"/>
  <c r="T39" i="1"/>
  <c r="T40" i="1"/>
  <c r="T41" i="1" s="1"/>
  <c r="I39" i="1"/>
  <c r="H26" i="1"/>
  <c r="H39" i="1" s="1"/>
  <c r="I83" i="1"/>
  <c r="I86" i="1" s="1"/>
  <c r="H64" i="1"/>
  <c r="H83" i="1" s="1"/>
  <c r="H86" i="1" s="1"/>
  <c r="H40" i="1" l="1"/>
  <c r="H41" i="1" s="1"/>
  <c r="I41" i="1"/>
  <c r="I88" i="1"/>
  <c r="I89" i="1" s="1"/>
  <c r="I96" i="1" s="1"/>
  <c r="I97" i="1" s="1"/>
  <c r="J97" i="1" s="1"/>
  <c r="T87" i="1"/>
  <c r="K97" i="1" l="1"/>
  <c r="L97" i="1" s="1"/>
  <c r="M97" i="1" s="1"/>
  <c r="N97" i="1" s="1"/>
  <c r="O97" i="1" s="1"/>
  <c r="P97" i="1" s="1"/>
  <c r="Q97" i="1" s="1"/>
  <c r="R97" i="1" s="1"/>
  <c r="S97" i="1" s="1"/>
  <c r="H87" i="1"/>
  <c r="H88" i="1" s="1"/>
  <c r="T88" i="1"/>
  <c r="T89" i="1" s="1"/>
  <c r="T96" i="1" s="1"/>
  <c r="H89" i="1" l="1"/>
  <c r="H96" i="1" s="1"/>
  <c r="T97" i="1"/>
  <c r="H9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<sst xmlns="http://schemas.openxmlformats.org/spreadsheetml/2006/main" count="1363" uniqueCount="144">
  <si>
    <t>部門</t>
    <rPh sb="0" eb="2">
      <t>ブモン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</si>
  <si>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</si>
  <si>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</si>
  <si>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</si>
  <si>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</si>
  <si>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</si>
  <si>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野菜</t>
    <rPh sb="0" eb="2">
      <t>ヤサイ</t>
    </rPh>
    <phoneticPr fontId="2"/>
  </si>
  <si>
    <t>にんじん</t>
    <phoneticPr fontId="2"/>
  </si>
  <si>
    <t>規模</t>
    <rPh sb="0" eb="2">
      <t>キボ</t>
    </rPh>
    <phoneticPr fontId="2"/>
  </si>
  <si>
    <t>商品</t>
    <rPh sb="0" eb="2">
      <t>ショウヒン</t>
    </rPh>
    <phoneticPr fontId="2"/>
  </si>
  <si>
    <t>kg</t>
    <phoneticPr fontId="2"/>
  </si>
  <si>
    <t>種苗費</t>
  </si>
  <si>
    <t>肥料費</t>
  </si>
  <si>
    <t>農薬費</t>
  </si>
  <si>
    <t>労働時間</t>
  </si>
  <si>
    <t>労働時間</t>
    <rPh sb="0" eb="4">
      <t>ロウドウジカン</t>
    </rPh>
    <phoneticPr fontId="2"/>
  </si>
  <si>
    <t>時間</t>
    <rPh sb="0" eb="2">
      <t>ジカン</t>
    </rPh>
    <phoneticPr fontId="2"/>
  </si>
  <si>
    <t>労働単価</t>
    <rPh sb="0" eb="4">
      <t>ロウドウタンカ</t>
    </rPh>
    <phoneticPr fontId="2"/>
  </si>
  <si>
    <t>円/時間</t>
    <rPh sb="0" eb="1">
      <t>エン</t>
    </rPh>
    <rPh sb="2" eb="4">
      <t>ジカン</t>
    </rPh>
    <phoneticPr fontId="2"/>
  </si>
  <si>
    <t>労務費</t>
  </si>
  <si>
    <t>労務費</t>
    <rPh sb="0" eb="3">
      <t>ロウムヒ</t>
    </rPh>
    <phoneticPr fontId="2"/>
  </si>
  <si>
    <t>材料費</t>
  </si>
  <si>
    <t>数量単位</t>
    <rPh sb="0" eb="4">
      <t>スウリョウタンイ</t>
    </rPh>
    <phoneticPr fontId="2"/>
  </si>
  <si>
    <t>分類</t>
    <rPh sb="0" eb="2">
      <t>ブンルイ</t>
    </rPh>
    <phoneticPr fontId="2"/>
  </si>
  <si>
    <t>諸材料費</t>
  </si>
  <si>
    <t>規模比例</t>
    <rPh sb="0" eb="4">
      <t>キボヒレイ</t>
    </rPh>
    <phoneticPr fontId="2"/>
  </si>
  <si>
    <t>数量比例</t>
    <rPh sb="0" eb="4">
      <t>スウリョウヒレイ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</si>
  <si>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</si>
  <si>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</si>
  <si>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基礎条件</t>
    <rPh sb="0" eb="4">
      <t>キソジョウケン</t>
    </rPh>
    <phoneticPr fontId="2"/>
  </si>
  <si>
    <t>大分類</t>
    <rPh sb="0" eb="3">
      <t>ダイブンルイ</t>
    </rPh>
    <phoneticPr fontId="2"/>
  </si>
  <si>
    <t>販売数量</t>
    <rPh sb="0" eb="2">
      <t>ハンバイ</t>
    </rPh>
    <phoneticPr fontId="2"/>
  </si>
  <si>
    <t>その他収益</t>
    <rPh sb="2" eb="5">
      <t>タシュウエキ</t>
    </rPh>
    <phoneticPr fontId="2"/>
  </si>
  <si>
    <t>資材費</t>
    <rPh sb="0" eb="3">
      <t>シザイヒ</t>
    </rPh>
    <phoneticPr fontId="2"/>
  </si>
  <si>
    <t>労務費</t>
    <phoneticPr fontId="2"/>
  </si>
  <si>
    <t>その他費用</t>
    <rPh sb="2" eb="3">
      <t>タ</t>
    </rPh>
    <rPh sb="3" eb="5">
      <t>ヒヨウ</t>
    </rPh>
    <phoneticPr fontId="2"/>
  </si>
  <si>
    <t>その他費用</t>
    <rPh sb="2" eb="5">
      <t>タヒヨウ</t>
    </rPh>
    <phoneticPr fontId="2"/>
  </si>
  <si>
    <t>荷造運賃</t>
    <rPh sb="0" eb="4">
      <t>ニヅクリウンチン</t>
    </rPh>
    <phoneticPr fontId="2"/>
  </si>
  <si>
    <t>動力光熱費</t>
    <rPh sb="0" eb="5">
      <t>ドウリョクコウネツヒ</t>
    </rPh>
    <phoneticPr fontId="2"/>
  </si>
  <si>
    <t>車両費</t>
    <rPh sb="0" eb="2">
      <t>シャリョウ</t>
    </rPh>
    <rPh sb="2" eb="3">
      <t>ヒ</t>
    </rPh>
    <phoneticPr fontId="2"/>
  </si>
  <si>
    <t>合計</t>
    <rPh sb="0" eb="2">
      <t>ゴウケイ</t>
    </rPh>
    <phoneticPr fontId="2"/>
  </si>
  <si>
    <t>規模換算費用</t>
    <rPh sb="0" eb="4">
      <t>キボカンサン</t>
    </rPh>
    <rPh sb="4" eb="6">
      <t>ヒヨウ</t>
    </rPh>
    <phoneticPr fontId="2"/>
  </si>
  <si>
    <t>その他収益</t>
    <rPh sb="2" eb="3">
      <t>タ</t>
    </rPh>
    <rPh sb="3" eb="5">
      <t>シュウエキ</t>
    </rPh>
    <phoneticPr fontId="2"/>
  </si>
  <si>
    <t>規模換算売上</t>
    <rPh sb="0" eb="4">
      <t>キボカンサン</t>
    </rPh>
    <rPh sb="4" eb="6">
      <t>ウリアゲ</t>
    </rPh>
    <phoneticPr fontId="2"/>
  </si>
  <si>
    <t>規模換算その他収益</t>
    <rPh sb="0" eb="4">
      <t>キボカンサン</t>
    </rPh>
    <rPh sb="6" eb="7">
      <t>タ</t>
    </rPh>
    <rPh sb="7" eb="9">
      <t>シュウエキ</t>
    </rPh>
    <phoneticPr fontId="2"/>
  </si>
  <si>
    <t>限界利益</t>
    <rPh sb="0" eb="4">
      <t>ゲンカイリエキ</t>
    </rPh>
    <phoneticPr fontId="2"/>
  </si>
  <si>
    <t>労働時間</t>
    <phoneticPr fontId="2"/>
  </si>
  <si>
    <t>経営指標</t>
    <rPh sb="0" eb="4">
      <t>ケイエイシヒョウ</t>
    </rPh>
    <phoneticPr fontId="2"/>
  </si>
  <si>
    <t>%</t>
    <phoneticPr fontId="2"/>
  </si>
  <si>
    <t>人件費</t>
    <rPh sb="0" eb="3">
      <t>ジンケンヒ</t>
    </rPh>
    <phoneticPr fontId="2"/>
  </si>
  <si>
    <t>材料費</t>
    <phoneticPr fontId="2"/>
  </si>
  <si>
    <t>売上高材料費率</t>
    <rPh sb="0" eb="7">
      <t>ウリアゲダカザイリョウヒリツ</t>
    </rPh>
    <phoneticPr fontId="2"/>
  </si>
  <si>
    <t>減価償却費</t>
    <rPh sb="0" eb="5">
      <t>ゲンカショウキャクヒ</t>
    </rPh>
    <phoneticPr fontId="2"/>
  </si>
  <si>
    <t>商品1</t>
    <rPh sb="0" eb="2">
      <t>ショウヒン</t>
    </rPh>
    <phoneticPr fontId="2"/>
  </si>
  <si>
    <t>商品2</t>
    <rPh sb="0" eb="2">
      <t>ショウヒン</t>
    </rPh>
    <phoneticPr fontId="2"/>
  </si>
  <si>
    <t>商品3</t>
    <rPh sb="0" eb="2">
      <t>ショウヒン</t>
    </rPh>
    <phoneticPr fontId="2"/>
  </si>
  <si>
    <t>商品4</t>
    <rPh sb="0" eb="2">
      <t>ショウヒン</t>
    </rPh>
    <phoneticPr fontId="2"/>
  </si>
  <si>
    <t>商品5</t>
    <rPh sb="0" eb="2">
      <t>ショウヒン</t>
    </rPh>
    <phoneticPr fontId="2"/>
  </si>
  <si>
    <t>商品6</t>
    <rPh sb="0" eb="2">
      <t>ショウヒン</t>
    </rPh>
    <phoneticPr fontId="2"/>
  </si>
  <si>
    <t>商品7</t>
    <rPh sb="0" eb="2">
      <t>ショウヒン</t>
    </rPh>
    <phoneticPr fontId="2"/>
  </si>
  <si>
    <t>商品8</t>
    <rPh sb="0" eb="2">
      <t>ショウヒン</t>
    </rPh>
    <phoneticPr fontId="2"/>
  </si>
  <si>
    <t>商品9</t>
    <rPh sb="0" eb="2">
      <t>ショウヒン</t>
    </rPh>
    <phoneticPr fontId="2"/>
  </si>
  <si>
    <t>商品10</t>
    <rPh sb="0" eb="2">
      <t>ショウヒン</t>
    </rPh>
    <phoneticPr fontId="2"/>
  </si>
  <si>
    <t>変動費</t>
    <rPh sb="0" eb="3">
      <t>ヘンドウヒ</t>
    </rPh>
    <phoneticPr fontId="2"/>
  </si>
  <si>
    <t>固定費</t>
    <rPh sb="0" eb="3">
      <t>コテイヒ</t>
    </rPh>
    <phoneticPr fontId="2"/>
  </si>
  <si>
    <t>経常利益</t>
    <rPh sb="0" eb="4">
      <t>ケイジョウリエキ</t>
    </rPh>
    <phoneticPr fontId="2"/>
  </si>
  <si>
    <t>特別利益</t>
    <rPh sb="0" eb="4">
      <t>トクベツリエキ</t>
    </rPh>
    <phoneticPr fontId="2"/>
  </si>
  <si>
    <t>特別損失</t>
    <rPh sb="0" eb="4">
      <t>トクベツソンシツ</t>
    </rPh>
    <phoneticPr fontId="2"/>
  </si>
  <si>
    <t>税引前当期純利益</t>
    <rPh sb="0" eb="8">
      <t>ゼイビキマエトウキジュンリエキ</t>
    </rPh>
    <phoneticPr fontId="2"/>
  </si>
  <si>
    <t>法人税等</t>
    <rPh sb="0" eb="4">
      <t>ホウジンゼイトウ</t>
    </rPh>
    <phoneticPr fontId="2"/>
  </si>
  <si>
    <t>当期純利益</t>
    <rPh sb="0" eb="5">
      <t>トウキジュンリエキ</t>
    </rPh>
    <phoneticPr fontId="2"/>
  </si>
  <si>
    <t>段階</t>
    <rPh sb="0" eb="2">
      <t>ダンカイ</t>
    </rPh>
    <phoneticPr fontId="2"/>
  </si>
  <si>
    <t>損益</t>
    <rPh sb="0" eb="2">
      <t>ソンエキ</t>
    </rPh>
    <phoneticPr fontId="2"/>
  </si>
  <si>
    <t>収支</t>
    <rPh sb="0" eb="2">
      <t>シュウシ</t>
    </rPh>
    <phoneticPr fontId="2"/>
  </si>
  <si>
    <t>限界利益率</t>
    <rPh sb="0" eb="5">
      <t>ゲンカイリエキリツ</t>
    </rPh>
    <phoneticPr fontId="2"/>
  </si>
  <si>
    <t>人員数</t>
    <rPh sb="0" eb="3">
      <t>ジンインスウ</t>
    </rPh>
    <phoneticPr fontId="2"/>
  </si>
  <si>
    <t>一人あたり労働時間</t>
    <rPh sb="0" eb="2">
      <t>ヒトリ</t>
    </rPh>
    <rPh sb="5" eb="9">
      <t>ロウドウジカン</t>
    </rPh>
    <phoneticPr fontId="2"/>
  </si>
  <si>
    <t>時間/人</t>
    <rPh sb="0" eb="2">
      <t>ジカン</t>
    </rPh>
    <rPh sb="3" eb="4">
      <t>ニン</t>
    </rPh>
    <phoneticPr fontId="2"/>
  </si>
  <si>
    <t>一人あたり人件費</t>
    <rPh sb="0" eb="2">
      <t>ヒトリ</t>
    </rPh>
    <rPh sb="5" eb="8">
      <t>ジンケンヒ</t>
    </rPh>
    <phoneticPr fontId="2"/>
  </si>
  <si>
    <t>円/人</t>
    <rPh sb="0" eb="1">
      <t>エン</t>
    </rPh>
    <rPh sb="2" eb="3">
      <t>ヒト</t>
    </rPh>
    <phoneticPr fontId="2"/>
  </si>
  <si>
    <t>営業CF</t>
    <rPh sb="0" eb="2">
      <t>エイギョウ</t>
    </rPh>
    <phoneticPr fontId="2"/>
  </si>
  <si>
    <t>投資CF</t>
    <rPh sb="0" eb="2">
      <t>トウシ</t>
    </rPh>
    <phoneticPr fontId="2"/>
  </si>
  <si>
    <t>投資CF減少分</t>
    <rPh sb="0" eb="2">
      <t>トウシ</t>
    </rPh>
    <rPh sb="4" eb="7">
      <t>ゲンショウブン</t>
    </rPh>
    <phoneticPr fontId="2"/>
  </si>
  <si>
    <t>投資CF増加分</t>
    <rPh sb="0" eb="2">
      <t>トウシ</t>
    </rPh>
    <rPh sb="4" eb="7">
      <t>ゾウカブン</t>
    </rPh>
    <phoneticPr fontId="2"/>
  </si>
  <si>
    <t>財務CF</t>
    <rPh sb="0" eb="2">
      <t>ザイム</t>
    </rPh>
    <phoneticPr fontId="2"/>
  </si>
  <si>
    <t>財務CF増加分</t>
    <rPh sb="0" eb="2">
      <t>ザイム</t>
    </rPh>
    <rPh sb="4" eb="7">
      <t>ゾウカブン</t>
    </rPh>
    <phoneticPr fontId="2"/>
  </si>
  <si>
    <t>財務CF減少分</t>
    <rPh sb="0" eb="2">
      <t>ザイム</t>
    </rPh>
    <rPh sb="4" eb="7">
      <t>ゲンショウブン</t>
    </rPh>
    <phoneticPr fontId="2"/>
  </si>
  <si>
    <t>CF</t>
    <phoneticPr fontId="2"/>
  </si>
  <si>
    <t>末残高</t>
    <rPh sb="0" eb="3">
      <t>マツザンダカ</t>
    </rPh>
    <phoneticPr fontId="2"/>
  </si>
  <si>
    <t>売上高労務費率</t>
    <rPh sb="0" eb="2">
      <t>ウリアゲ</t>
    </rPh>
    <rPh sb="2" eb="3">
      <t>ダカ</t>
    </rPh>
    <rPh sb="3" eb="6">
      <t>ロウムヒ</t>
    </rPh>
    <rPh sb="6" eb="7">
      <t>リツ</t>
    </rPh>
    <phoneticPr fontId="2"/>
  </si>
  <si>
    <t>一人あたり労務費</t>
    <rPh sb="0" eb="2">
      <t>ヒトリ</t>
    </rPh>
    <rPh sb="5" eb="8">
      <t>ロウムヒ</t>
    </rPh>
    <phoneticPr fontId="2"/>
  </si>
  <si>
    <t>労働時間</t>
    <rPh sb="0" eb="4">
      <t>ロウドウジカン</t>
    </rPh>
    <phoneticPr fontId="2"/>
  </si>
  <si>
    <t>一人あたり労働時間</t>
    <rPh sb="0" eb="2">
      <t>ヒトリ</t>
    </rPh>
    <rPh sb="5" eb="9">
      <t>ロウドウジカン</t>
    </rPh>
    <phoneticPr fontId="2"/>
  </si>
  <si>
    <t>人員数</t>
    <rPh sb="0" eb="3">
      <t>ジンインスウ</t>
    </rPh>
    <phoneticPr fontId="2"/>
  </si>
  <si>
    <t>円/反</t>
    <rPh sb="2" eb="3">
      <t>タン</t>
    </rPh>
    <phoneticPr fontId="2"/>
  </si>
  <si>
    <t>反</t>
    <rPh sb="0" eb="1">
      <t>タン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</si>
  <si>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</si>
  <si>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</si>
  <si>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</si>
  <si>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</si>
  <si>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</si>
  <si>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</si>
  <si>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</si>
  <si>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</si>
  <si>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</si>
  <si>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</si>
  <si>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</si>
  <si>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</si>
  <si>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年計</t>
    <rPh sb="0" eb="2">
      <t>ネンケイ</t>
    </rPh>
    <phoneticPr fontId="2"/>
  </si>
  <si>
    <t>トマト</t>
    <phoneticPr fontId="2"/>
  </si>
  <si>
    <t>圃場準備</t>
    <rPh sb="0" eb="4">
      <t>ホジョウジュンビ</t>
    </rPh>
    <phoneticPr fontId="2"/>
  </si>
  <si>
    <t>定植</t>
    <rPh sb="0" eb="2">
      <t>テイショク</t>
    </rPh>
    <phoneticPr fontId="2"/>
  </si>
  <si>
    <t>潅水・施肥</t>
    <rPh sb="0" eb="2">
      <t>カンスイ</t>
    </rPh>
    <rPh sb="3" eb="5">
      <t>セヒ</t>
    </rPh>
    <phoneticPr fontId="2"/>
  </si>
  <si>
    <t>温度管理</t>
    <rPh sb="0" eb="4">
      <t>オンドカンリ</t>
    </rPh>
    <phoneticPr fontId="2"/>
  </si>
  <si>
    <t>防除</t>
    <rPh sb="0" eb="2">
      <t>ボウジョ</t>
    </rPh>
    <phoneticPr fontId="2"/>
  </si>
  <si>
    <t>整枝・誘引・摘果</t>
    <rPh sb="0" eb="2">
      <t>セイシ</t>
    </rPh>
    <rPh sb="3" eb="5">
      <t>ユウイン</t>
    </rPh>
    <rPh sb="6" eb="8">
      <t>テキカ</t>
    </rPh>
    <phoneticPr fontId="2"/>
  </si>
  <si>
    <t>片付け</t>
    <rPh sb="0" eb="2">
      <t>カタヅ</t>
    </rPh>
    <phoneticPr fontId="2"/>
  </si>
  <si>
    <t>その他</t>
    <rPh sb="2" eb="3">
      <t>タ</t>
    </rPh>
    <phoneticPr fontId="2"/>
  </si>
  <si>
    <t>片づけ</t>
    <rPh sb="0" eb="1">
      <t>カタ</t>
    </rPh>
    <phoneticPr fontId="2"/>
  </si>
  <si>
    <t>播種・潅水</t>
    <rPh sb="0" eb="2">
      <t>ハシュ</t>
    </rPh>
    <rPh sb="3" eb="5">
      <t>カンスイ</t>
    </rPh>
    <phoneticPr fontId="2"/>
  </si>
  <si>
    <t>除草</t>
    <rPh sb="0" eb="2">
      <t>ジョソウ</t>
    </rPh>
    <phoneticPr fontId="2"/>
  </si>
  <si>
    <t>収穫</t>
    <rPh sb="0" eb="2">
      <t>シュウカク</t>
    </rPh>
    <phoneticPr fontId="2"/>
  </si>
  <si>
    <t>じゃがいも</t>
    <phoneticPr fontId="2"/>
  </si>
  <si>
    <t>植え付け</t>
    <rPh sb="0" eb="1">
      <t>ウ</t>
    </rPh>
    <rPh sb="2" eb="3">
      <t>ツ</t>
    </rPh>
    <phoneticPr fontId="2"/>
  </si>
  <si>
    <t>その他固定費</t>
    <rPh sb="2" eb="6">
      <t>タコテイヒ</t>
    </rPh>
    <phoneticPr fontId="2"/>
  </si>
  <si>
    <t>ニンジン</t>
    <phoneticPr fontId="2"/>
  </si>
  <si>
    <t>杉山（管理者）、青井、池田、鵜川</t>
    <phoneticPr fontId="2"/>
  </si>
  <si>
    <t>第1ハウス（3反）</t>
    <phoneticPr fontId="2"/>
  </si>
  <si>
    <t>越冬長期どり</t>
    <phoneticPr fontId="2"/>
  </si>
  <si>
    <t>誘引用具、コンテナ、ハサミ、…</t>
  </si>
  <si>
    <t>環境制御システム○○</t>
  </si>
  <si>
    <t>品種○○、肥料○○</t>
    <phoneticPr fontId="2"/>
  </si>
  <si>
    <t>生育調査による適切な環境の理解</t>
    <phoneticPr fontId="2"/>
  </si>
  <si>
    <t>商品</t>
    <phoneticPr fontId="2"/>
  </si>
  <si>
    <t>販売量</t>
    <phoneticPr fontId="2"/>
  </si>
  <si>
    <t>生産量</t>
    <phoneticPr fontId="2"/>
  </si>
  <si>
    <t>必要時間</t>
    <phoneticPr fontId="2"/>
  </si>
  <si>
    <t>担当者</t>
    <phoneticPr fontId="2"/>
  </si>
  <si>
    <t>圃場</t>
    <phoneticPr fontId="2"/>
  </si>
  <si>
    <t>方法</t>
    <phoneticPr fontId="2"/>
  </si>
  <si>
    <t>材料</t>
    <phoneticPr fontId="2"/>
  </si>
  <si>
    <t>道具</t>
    <phoneticPr fontId="2"/>
  </si>
  <si>
    <t>設備</t>
    <phoneticPr fontId="2"/>
  </si>
  <si>
    <t>成長の課題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</si>
</sst>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yyyy&quot;年&quot;"/>
    <numFmt numFmtId="178" formatCode="#,##0.0;[Red]\-#,##0.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2" borderId="1" xfId="0" applyNumberFormat="1" applyFill="1" applyBorder="1"/>
    <xf numFmtId="38" fontId="0" fillId="0" borderId="1" xfId="0" applyNumberFormat="1" applyBorder="1"/>
    <xf numFmtId="9" fontId="0" fillId="2" borderId="1" xfId="2" applyFont="1" applyFill="1" applyBorder="1" applyAlignment="1"/>
    <xf numFmtId="0" fontId="4" fillId="0" borderId="0" xfId="0" applyFont="1"/>
    <xf numFmtId="38" fontId="4" fillId="2" borderId="1" xfId="0" applyNumberFormat="1" applyFont="1" applyFill="1" applyBorder="1"/>
    <xf numFmtId="38" fontId="4" fillId="2" borderId="1" xfId="1" applyFont="1" applyFill="1" applyBorder="1" applyAlignment="1"/>
    <xf numFmtId="9" fontId="4" fillId="2" borderId="1" xfId="2" applyFont="1" applyFill="1" applyBorder="1" applyAlignment="1"/>
    <xf numFmtId="178" fontId="0" fillId="2" borderId="1" xfId="0" applyNumberFormat="1" applyFill="1" applyBorder="1"/>
    <xf numFmtId="38" fontId="0" fillId="0" borderId="1" xfId="1" applyFont="1" applyFill="1" applyBorder="1" applyAlignment="1"/>
    <xf numFmtId="178" fontId="0" fillId="0" borderId="1" xfId="1" applyNumberFormat="1" applyFont="1" applyFill="1" applyBorder="1" applyAlignment="1"/>
    <xf numFmtId="0" fontId="3" fillId="3" borderId="1" xfId="0" applyFont="1" applyFill="1" applyBorder="1"/>
    <xf numFmtId="177" fontId="3" fillId="3" borderId="1" xfId="0" applyNumberFormat="1" applyFont="1" applyFill="1" applyBorder="1"/>
    <xf numFmtId="176" fontId="3" fillId="3" borderId="1" xfId="0" applyNumberFormat="1" applyFont="1" applyFill="1" applyBorder="1"/>
    <xf numFmtId="0" fontId="5" fillId="3" borderId="1" xfId="0" applyFont="1" applyFill="1" applyBorder="1"/>
    <xf numFmtId="177" fontId="5" fillId="3" borderId="1" xfId="0" applyNumberFormat="1" applyFont="1" applyFill="1" applyBorder="1"/>
    <xf numFmtId="176" fontId="5" fillId="3" borderId="1" xfId="0" applyNumberFormat="1" applyFont="1" applyFill="1" applyBorder="1"/>
    <xf numFmtId="178" fontId="0" fillId="2" borderId="1" xfId="1" applyNumberFormat="1" applyFont="1" applyFill="1" applyBorder="1" applyAlignment="1"/>
    <xf numFmtId="0" fontId="0" fillId="0" borderId="1" xfId="0" applyBorder="1" applyAlignment="1">
      <alignment wrapText="1"/>
    </xf>
    <xf numFmtId="38" fontId="0" fillId="0" borderId="1" xfId="1" applyFont="1" applyBorder="1" applyAlignment="1">
      <alignment wrapText="1"/>
    </xf>
  </cellXfs>
  <cellStyles count="3">
    <cellStyle name="Comma [0]" xfId="1" builtinId="6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キャッシュフロー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全体計画!$C$89</c:f>
              <c:strCache>
                <c:ptCount val="1"/>
                <c:pt idx="0">
                  <c:v>営業CF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全体計画!$I$3:$T$3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全体計画!$I$89:$T$89</c:f>
              <c:numCache>
                <c:formatCode>#,##0_);[Red]\(#,##0\)</c:formatCode>
                <c:ptCount val="12"/>
                <c:pt idx="0">
                  <c:v>6188200</c:v>
                </c:pt>
                <c:pt idx="1">
                  <c:v>192400</c:v>
                </c:pt>
                <c:pt idx="2">
                  <c:v>1308400</c:v>
                </c:pt>
                <c:pt idx="3">
                  <c:v>2871400</c:v>
                </c:pt>
                <c:pt idx="4">
                  <c:v>1635400</c:v>
                </c:pt>
                <c:pt idx="5">
                  <c:v>2183500</c:v>
                </c:pt>
                <c:pt idx="6">
                  <c:v>5206000</c:v>
                </c:pt>
                <c:pt idx="7">
                  <c:v>-10040600</c:v>
                </c:pt>
                <c:pt idx="8">
                  <c:v>-2868800</c:v>
                </c:pt>
                <c:pt idx="9">
                  <c:v>-2759600</c:v>
                </c:pt>
                <c:pt idx="10">
                  <c:v>-797600</c:v>
                </c:pt>
                <c:pt idx="11">
                  <c:v>2906370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C-4679-8B9E-60AED12320C8}"/>
            </c:ext>
          </c:extLst>
        </c:ser>
        <c:ser>
          <c:idx val="1"/>
          <c:order val="1"/>
          <c:tx>
            <c:strRef>
              <c:f>全体計画!$C$90</c:f>
              <c:strCache>
                <c:ptCount val="1"/>
                <c:pt idx="0">
                  <c:v>投資CF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全体計画!$I$3:$T$3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全体計画!$I$90:$T$90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C-4679-8B9E-60AED12320C8}"/>
            </c:ext>
          </c:extLst>
        </c:ser>
        <c:ser>
          <c:idx val="2"/>
          <c:order val="2"/>
          <c:tx>
            <c:strRef>
              <c:f>全体計画!$C$93</c:f>
              <c:strCache>
                <c:ptCount val="1"/>
                <c:pt idx="0">
                  <c:v>財務CF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全体計画!$I$93:$T$93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5000000</c:v>
                </c:pt>
                <c:pt idx="4">
                  <c:v>-416666.66666666669</c:v>
                </c:pt>
                <c:pt idx="5">
                  <c:v>-416666.66666666669</c:v>
                </c:pt>
                <c:pt idx="6">
                  <c:v>-416666.66666666669</c:v>
                </c:pt>
                <c:pt idx="7">
                  <c:v>-416666.66666666669</c:v>
                </c:pt>
                <c:pt idx="8">
                  <c:v>-416666.66666666669</c:v>
                </c:pt>
                <c:pt idx="9">
                  <c:v>-416666.66666666669</c:v>
                </c:pt>
                <c:pt idx="10">
                  <c:v>-416666.66666666669</c:v>
                </c:pt>
                <c:pt idx="11">
                  <c:v>-416666.66666666669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C-4679-8B9E-60AED123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793327"/>
        <c:axId val="294781807"/>
      </c:barChart>
      <c:lineChart>
        <c:grouping val="standard"/>
        <c:varyColors val="0"/>
        <c:ser>
          <c:idx val="3"/>
          <c:order val="3"/>
          <c:tx>
            <c:strRef>
              <c:f>全体計画!$C$97</c:f>
              <c:strCache>
                <c:ptCount val="1"/>
                <c:pt idx="0">
                  <c:v>末残高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全体計画!$I$97:$T$97</c:f>
              <c:numCache>
                <c:formatCode>#,##0_);[Red]\(#,##0\)</c:formatCode>
                <c:ptCount val="12"/>
                <c:pt idx="0">
                  <c:v>8188200</c:v>
                </c:pt>
                <c:pt idx="1">
                  <c:v>8380600</c:v>
                </c:pt>
                <c:pt idx="2">
                  <c:v>9689000</c:v>
                </c:pt>
                <c:pt idx="3">
                  <c:v>17560400</c:v>
                </c:pt>
                <c:pt idx="4">
                  <c:v>18779133.333333332</c:v>
                </c:pt>
                <c:pt idx="5">
                  <c:v>20545966.666666664</c:v>
                </c:pt>
                <c:pt idx="6">
                  <c:v>25335299.999999996</c:v>
                </c:pt>
                <c:pt idx="7">
                  <c:v>14878033.33333333</c:v>
                </c:pt>
                <c:pt idx="8">
                  <c:v>11592566.666666664</c:v>
                </c:pt>
                <c:pt idx="9">
                  <c:v>8416299.9999999981</c:v>
                </c:pt>
                <c:pt idx="10">
                  <c:v>7202033.3333333312</c:v>
                </c:pt>
                <c:pt idx="11">
                  <c:v>9691736.6666666642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8C-4679-8B9E-60AED123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93327"/>
        <c:axId val="294781807"/>
      </c:lineChart>
      <c:catAx>
        <c:axId val="29479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81807"/>
        <c:crosses val="autoZero"/>
        <c:auto val="1"/>
        <c:lblAlgn val="ctr"/>
        <c:lblOffset val="100"/>
        <c:noMultiLvlLbl val="1"/>
      </c:catAx>
      <c:valAx>
        <c:axId val="29478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9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労働時間!$D$4</c:f>
              <c:strCache>
                <c:ptCount val="1"/>
                <c:pt idx="0">
                  <c:v>にんじん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労働時間!$E$4:$P$4</c:f>
              <c:numCache>
                <c:formatCode>#,##0_);[Red]\(#,##0\)</c:formatCode>
                <c:ptCount val="12"/>
                <c:pt idx="0">
                  <c:v>360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240</c:v>
                </c:pt>
                <c:pt idx="8">
                  <c:v>240</c:v>
                </c:pt>
                <c:pt idx="9">
                  <c:v>180</c:v>
                </c:pt>
                <c:pt idx="10">
                  <c:v>120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2-4CE9-BD91-0ACDAB17F513}"/>
            </c:ext>
          </c:extLst>
        </c:ser>
        <c:ser>
          <c:idx val="1"/>
          <c:order val="1"/>
          <c:tx>
            <c:strRef>
              <c:f>労働時間!$D$5</c:f>
              <c:strCache>
                <c:ptCount val="1"/>
                <c:pt idx="0">
                  <c:v>じゃがいも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労働時間!$E$5:$P$5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300</c:v>
                </c:pt>
                <c:pt idx="3">
                  <c:v>90</c:v>
                </c:pt>
                <c:pt idx="4">
                  <c:v>210</c:v>
                </c:pt>
                <c:pt idx="5">
                  <c:v>420</c:v>
                </c:pt>
                <c:pt idx="6">
                  <c:v>540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2-4CE9-BD91-0ACDAB17F513}"/>
            </c:ext>
          </c:extLst>
        </c:ser>
        <c:ser>
          <c:idx val="2"/>
          <c:order val="2"/>
          <c:tx>
            <c:strRef>
              <c:f>労働時間!$D$6</c:f>
              <c:strCache>
                <c:ptCount val="1"/>
                <c:pt idx="0">
                  <c:v>トマト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労働時間!$E$6:$P$6</c:f>
              <c:numCache>
                <c:formatCode>#,##0_);[Red]\(#,##0\)</c:formatCode>
                <c:ptCount val="12"/>
                <c:pt idx="0">
                  <c:v>446.00000000000006</c:v>
                </c:pt>
                <c:pt idx="1">
                  <c:v>446.00000000000006</c:v>
                </c:pt>
                <c:pt idx="2">
                  <c:v>512.66666666666663</c:v>
                </c:pt>
                <c:pt idx="3">
                  <c:v>579.33333333333337</c:v>
                </c:pt>
                <c:pt idx="4">
                  <c:v>512.66666666666663</c:v>
                </c:pt>
                <c:pt idx="5">
                  <c:v>246.66666666666669</c:v>
                </c:pt>
                <c:pt idx="6">
                  <c:v>30</c:v>
                </c:pt>
                <c:pt idx="7">
                  <c:v>60</c:v>
                </c:pt>
                <c:pt idx="8">
                  <c:v>150</c:v>
                </c:pt>
                <c:pt idx="9">
                  <c:v>126</c:v>
                </c:pt>
                <c:pt idx="10">
                  <c:v>379.33333333333331</c:v>
                </c:pt>
                <c:pt idx="11">
                  <c:v>446.00000000000006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2-4CE9-BD91-0ACDAB17F513}"/>
            </c:ext>
          </c:extLst>
        </c:ser>
        <c:ser>
          <c:idx val="3"/>
          <c:order val="3"/>
          <c:tx>
            <c:strRef>
              <c:f>労働時間!$D$7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労働時間!$E$7:$P$7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2-4CE9-BD91-0ACDAB17F513}"/>
            </c:ext>
          </c:extLst>
        </c:ser>
        <c:ser>
          <c:idx val="4"/>
          <c:order val="4"/>
          <c:tx>
            <c:strRef>
              <c:f>労働時間!$D$8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労働時間!$E$8:$P$8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2-4CE9-BD91-0ACDAB17F513}"/>
            </c:ext>
          </c:extLst>
        </c:ser>
        <c:ser>
          <c:idx val="5"/>
          <c:order val="5"/>
          <c:tx>
            <c:strRef>
              <c:f>労働時間!$D$9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労働時間!$E$9:$P$9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2-4CE9-BD91-0ACDAB17F513}"/>
            </c:ext>
          </c:extLst>
        </c:ser>
        <c:ser>
          <c:idx val="6"/>
          <c:order val="6"/>
          <c:tx>
            <c:strRef>
              <c:f>労働時間!$D$10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労働時間!$E$10:$P$10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22-4CE9-BD91-0ACDAB17F513}"/>
            </c:ext>
          </c:extLst>
        </c:ser>
        <c:ser>
          <c:idx val="7"/>
          <c:order val="7"/>
          <c:tx>
            <c:strRef>
              <c:f>労働時間!$D$11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労働時間!$E$11:$P$11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22-4CE9-BD91-0ACDAB17F513}"/>
            </c:ext>
          </c:extLst>
        </c:ser>
        <c:ser>
          <c:idx val="8"/>
          <c:order val="8"/>
          <c:tx>
            <c:strRef>
              <c:f>労働時間!$D$12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労働時間!$E$12:$P$12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22-4CE9-BD91-0ACDAB17F513}"/>
            </c:ext>
          </c:extLst>
        </c:ser>
        <c:ser>
          <c:idx val="9"/>
          <c:order val="9"/>
          <c:tx>
            <c:strRef>
              <c:f>労働時間!$D$13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労働時間!$E$13:$P$13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22-4CE9-BD91-0ACDAB17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753487"/>
        <c:axId val="417772687"/>
      </c:barChart>
      <c:lineChart>
        <c:grouping val="standard"/>
        <c:varyColors val="0"/>
        <c:ser>
          <c:idx val="10"/>
          <c:order val="11"/>
          <c:tx>
            <c:strRef>
              <c:f>労働時間!$D$15</c:f>
              <c:strCache>
                <c:ptCount val="1"/>
                <c:pt idx="0">
                  <c:v>一人あたり労働時間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労働時間!$E$3:$P$3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労働時間!$E$15:$P$15</c:f>
              <c:numCache>
                <c:formatCode>#,##0_);[Red]\(#,##0\)</c:formatCode>
                <c:ptCount val="12"/>
                <c:pt idx="0">
                  <c:v>161.19999999999999</c:v>
                </c:pt>
                <c:pt idx="1">
                  <c:v>113.2</c:v>
                </c:pt>
                <c:pt idx="2">
                  <c:v>162.53333333333333</c:v>
                </c:pt>
                <c:pt idx="3">
                  <c:v>133.86666666666667</c:v>
                </c:pt>
                <c:pt idx="4">
                  <c:v>144.53333333333333</c:v>
                </c:pt>
                <c:pt idx="5">
                  <c:v>133.33333333333334</c:v>
                </c:pt>
                <c:pt idx="6">
                  <c:v>142.5</c:v>
                </c:pt>
                <c:pt idx="7">
                  <c:v>130</c:v>
                </c:pt>
                <c:pt idx="8">
                  <c:v>130</c:v>
                </c:pt>
                <c:pt idx="9">
                  <c:v>102</c:v>
                </c:pt>
                <c:pt idx="10">
                  <c:v>99.86666666666666</c:v>
                </c:pt>
                <c:pt idx="11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22-4CE9-BD91-0ACDAB17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53487"/>
        <c:axId val="417772687"/>
      </c:lineChart>
      <c:lineChart>
        <c:grouping val="standard"/>
        <c:varyColors val="0"/>
        <c:ser>
          <c:idx val="11"/>
          <c:order val="10"/>
          <c:tx>
            <c:strRef>
              <c:f>労働時間!$D$14</c:f>
              <c:strCache>
                <c:ptCount val="1"/>
                <c:pt idx="0">
                  <c:v>人員数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労働時間!$E$14:$P$14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22-4CE9-BD91-0ACDAB17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465375"/>
        <c:axId val="1331464415"/>
      </c:lineChart>
      <c:catAx>
        <c:axId val="417753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772687"/>
        <c:crosses val="autoZero"/>
        <c:auto val="1"/>
        <c:lblAlgn val="ctr"/>
        <c:lblOffset val="100"/>
        <c:noMultiLvlLbl val="1"/>
      </c:catAx>
      <c:valAx>
        <c:axId val="41777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753487"/>
        <c:crosses val="autoZero"/>
        <c:crossBetween val="between"/>
      </c:valAx>
      <c:valAx>
        <c:axId val="133146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1465375"/>
        <c:crosses val="max"/>
        <c:crossBetween val="between"/>
      </c:valAx>
      <c:catAx>
        <c:axId val="133146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1331464415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101</xdr:row>
      <xdr:rowOff>200025</xdr:rowOff>
    </xdr:from>
    <xdr:to>
      <xdr:col>8</xdr:col>
      <xdr:colOff>0</xdr:colOff>
      <xdr:row>117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241C3-B486-39FE-0FB7-7E02AAA9B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238124</xdr:rowOff>
    </xdr:from>
    <xdr:to>
      <xdr:col>16</xdr:col>
      <xdr:colOff>0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3DCA76-7433-A900-9549-3DB3D2849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4CAF-F81A-4020-8A09-25E1F625AC8B}">
  <dimension ref="B2:M1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x14ac:dyDescent="0.4"/>
  <cols>
    <col min="1" max="1" width="3.75" customWidth="1"/>
    <col min="2" max="2" width="11" bestFit="1" customWidth="1"/>
    <col min="3" max="3" width="7.375" customWidth="1"/>
    <col min="4" max="13" width="15.75" customWidth="1"/>
  </cols>
  <sheetData>
    <row r="2" spans="2:13" x14ac:dyDescent="0.4">
      <c r="B2" s="15"/>
      <c r="C2" s="15" t="s">
        <v>3</v>
      </c>
      <c r="D2" s="15" t="s">
        <v>53</v>
      </c>
      <c r="E2" s="15" t="s">
        <v>54</v>
      </c>
      <c r="F2" s="15" t="s">
        <v>55</v>
      </c>
      <c r="G2" s="15" t="s">
        <v>56</v>
      </c>
      <c r="H2" s="15" t="s">
        <v>57</v>
      </c>
      <c r="I2" s="15" t="s">
        <v>58</v>
      </c>
      <c r="J2" s="15" t="s">
        <v>59</v>
      </c>
      <c r="K2" s="15" t="s">
        <v>60</v>
      </c>
      <c r="L2" s="15" t="s">
        <v>61</v>
      </c>
      <c r="M2" s="15" t="s">
        <v>62</v>
      </c>
    </row>
    <row r="3" spans="2:13" x14ac:dyDescent="0.4">
      <c r="B3" s="2" t="s">
        <v>133</v>
      </c>
      <c r="C3" s="2"/>
      <c r="D3" s="1" t="s">
        <v>125</v>
      </c>
      <c r="E3" s="1" t="s">
        <v>122</v>
      </c>
      <c r="F3" s="1" t="s">
        <v>109</v>
      </c>
      <c r="G3" s="1"/>
      <c r="H3" s="1"/>
      <c r="I3" s="1"/>
      <c r="J3" s="1"/>
      <c r="K3" s="1"/>
      <c r="L3" s="1"/>
      <c r="M3" s="1"/>
    </row>
    <row r="4" spans="2:13" x14ac:dyDescent="0.4">
      <c r="B4" s="2" t="s">
        <v>134</v>
      </c>
      <c r="C4" s="1" t="s">
        <v>10</v>
      </c>
      <c r="D4" s="23">
        <f>4000*30</f>
        <v>120000</v>
      </c>
      <c r="E4" s="23">
        <f>2700*30</f>
        <v>81000</v>
      </c>
      <c r="F4" s="23">
        <f>25000*30</f>
        <v>750000</v>
      </c>
      <c r="G4" s="23"/>
      <c r="H4" s="23"/>
      <c r="I4" s="23"/>
      <c r="J4" s="23"/>
      <c r="K4" s="23"/>
      <c r="L4" s="23"/>
      <c r="M4" s="23"/>
    </row>
    <row r="5" spans="2:13" x14ac:dyDescent="0.4">
      <c r="B5" s="2" t="s">
        <v>135</v>
      </c>
      <c r="C5" s="1" t="s">
        <v>10</v>
      </c>
      <c r="D5" s="23">
        <v>130000</v>
      </c>
      <c r="E5" s="23">
        <v>85000</v>
      </c>
      <c r="F5" s="23">
        <v>800000</v>
      </c>
      <c r="G5" s="23"/>
      <c r="H5" s="23"/>
      <c r="I5" s="23"/>
      <c r="J5" s="23"/>
      <c r="K5" s="23"/>
      <c r="L5" s="23"/>
      <c r="M5" s="23"/>
    </row>
    <row r="6" spans="2:13" x14ac:dyDescent="0.4">
      <c r="B6" s="2" t="s">
        <v>136</v>
      </c>
      <c r="C6" s="1" t="s">
        <v>16</v>
      </c>
      <c r="D6" s="23">
        <f ca="1">全体計画!H16</f>
        <v>1350</v>
      </c>
      <c r="E6" s="23">
        <f ca="1">全体計画!H17</f>
        <v>1710</v>
      </c>
      <c r="F6" s="23">
        <f ca="1">全体計画!H18</f>
        <v>3934.6666666666665</v>
      </c>
      <c r="G6" s="23"/>
      <c r="H6" s="23"/>
      <c r="I6" s="23"/>
      <c r="J6" s="23"/>
      <c r="K6" s="23"/>
      <c r="L6" s="23"/>
      <c r="M6" s="23"/>
    </row>
    <row r="7" spans="2:13" ht="37.5" x14ac:dyDescent="0.4">
      <c r="B7" s="2" t="s">
        <v>137</v>
      </c>
      <c r="C7" s="2"/>
      <c r="D7" s="22"/>
      <c r="E7" s="22"/>
      <c r="F7" s="22" t="s">
        <v>126</v>
      </c>
      <c r="G7" s="22"/>
      <c r="H7" s="22"/>
      <c r="I7" s="22"/>
      <c r="J7" s="22"/>
      <c r="K7" s="22"/>
      <c r="L7" s="22"/>
      <c r="M7" s="22"/>
    </row>
    <row r="8" spans="2:13" x14ac:dyDescent="0.4">
      <c r="B8" s="2" t="s">
        <v>138</v>
      </c>
      <c r="C8" s="2"/>
      <c r="D8" s="22"/>
      <c r="E8" s="22"/>
      <c r="F8" s="22" t="s">
        <v>127</v>
      </c>
      <c r="G8" s="22"/>
      <c r="H8" s="22"/>
      <c r="I8" s="22"/>
      <c r="J8" s="22"/>
      <c r="K8" s="22"/>
      <c r="L8" s="22"/>
      <c r="M8" s="22"/>
    </row>
    <row r="9" spans="2:13" x14ac:dyDescent="0.4">
      <c r="B9" s="2" t="s">
        <v>139</v>
      </c>
      <c r="C9" s="2"/>
      <c r="D9" s="22"/>
      <c r="E9" s="22"/>
      <c r="F9" s="22" t="s">
        <v>128</v>
      </c>
      <c r="G9" s="22"/>
      <c r="H9" s="22"/>
      <c r="I9" s="22"/>
      <c r="J9" s="22"/>
      <c r="K9" s="22"/>
      <c r="L9" s="22"/>
      <c r="M9" s="22"/>
    </row>
    <row r="10" spans="2:13" ht="37.5" x14ac:dyDescent="0.4">
      <c r="B10" s="2" t="s">
        <v>140</v>
      </c>
      <c r="C10" s="2"/>
      <c r="D10" s="22"/>
      <c r="E10" s="22"/>
      <c r="F10" s="22" t="s">
        <v>131</v>
      </c>
      <c r="G10" s="22"/>
      <c r="H10" s="22"/>
      <c r="I10" s="22"/>
      <c r="J10" s="22"/>
      <c r="K10" s="22"/>
      <c r="L10" s="22"/>
      <c r="M10" s="22"/>
    </row>
    <row r="11" spans="2:13" ht="37.5" x14ac:dyDescent="0.4">
      <c r="B11" s="2" t="s">
        <v>141</v>
      </c>
      <c r="C11" s="2"/>
      <c r="D11" s="22"/>
      <c r="E11" s="22"/>
      <c r="F11" s="22" t="s">
        <v>129</v>
      </c>
      <c r="G11" s="22"/>
      <c r="H11" s="22"/>
      <c r="I11" s="22"/>
      <c r="J11" s="22"/>
      <c r="K11" s="22"/>
      <c r="L11" s="22"/>
      <c r="M11" s="22"/>
    </row>
    <row r="12" spans="2:13" ht="37.5" x14ac:dyDescent="0.4">
      <c r="B12" s="2" t="s">
        <v>142</v>
      </c>
      <c r="C12" s="2"/>
      <c r="D12" s="22"/>
      <c r="E12" s="22"/>
      <c r="F12" s="22" t="s">
        <v>130</v>
      </c>
      <c r="G12" s="22"/>
      <c r="H12" s="22"/>
      <c r="I12" s="22"/>
      <c r="J12" s="22"/>
      <c r="K12" s="22"/>
      <c r="L12" s="22"/>
      <c r="M12" s="22"/>
    </row>
    <row r="13" spans="2:13" ht="37.5" x14ac:dyDescent="0.4">
      <c r="B13" s="2" t="s">
        <v>143</v>
      </c>
      <c r="C13" s="2"/>
      <c r="D13" s="22"/>
      <c r="E13" s="22"/>
      <c r="F13" s="22" t="s">
        <v>132</v>
      </c>
      <c r="G13" s="22"/>
      <c r="H13" s="22"/>
      <c r="I13" s="22"/>
      <c r="J13" s="22"/>
      <c r="K13" s="22"/>
      <c r="L13" s="22"/>
      <c r="M13" s="2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101"/>
  <sheetViews>
    <sheetView tabSelected="1" workbookViewId="0">
      <pane xSplit="8" ySplit="3" topLeftCell="I4" activePane="bottomRight" state="frozen"/>
      <selection pane="topRight" activeCell="K1" sqref="K1"/>
      <selection pane="bottomLeft" activeCell="A4" sqref="A4"/>
      <selection pane="bottomRight" activeCell="C82" sqref="C82"/>
    </sheetView>
  </sheetViews>
  <sheetFormatPr defaultRowHeight="18.75" outlineLevelRow="1" x14ac:dyDescent="0.4"/>
  <cols>
    <col min="2" max="2" width="9" bestFit="1" customWidth="1"/>
    <col min="3" max="3" width="19.25" bestFit="1" customWidth="1"/>
    <col min="4" max="4" width="8" bestFit="1" customWidth="1"/>
    <col min="5" max="5" width="7.25" bestFit="1" customWidth="1"/>
    <col min="6" max="6" width="9" bestFit="1" customWidth="1"/>
    <col min="7" max="7" width="11" bestFit="1" customWidth="1"/>
    <col min="8" max="8" width="10.375" bestFit="1" customWidth="1"/>
    <col min="9" max="17" width="10.25" bestFit="1" customWidth="1"/>
    <col min="18" max="20" width="11.375" bestFit="1" customWidth="1"/>
  </cols>
  <sheetData>
    <row r="3" spans="2:20" x14ac:dyDescent="0.4">
      <c r="B3" s="15" t="s">
        <v>71</v>
      </c>
      <c r="C3" s="15" t="s">
        <v>1</v>
      </c>
      <c r="D3" s="15" t="s">
        <v>3</v>
      </c>
      <c r="E3" s="15"/>
      <c r="F3" s="15" t="s">
        <v>0</v>
      </c>
      <c r="G3" s="15" t="s">
        <v>9</v>
      </c>
      <c r="H3" s="16" t="s">
        <v>108</v>
      </c>
      <c r="I3" s="17" t="s">
        <v>107</v>
      </c>
      <c r="J3" s="17" t="s">
        <v>96</v>
      </c>
      <c r="K3" s="17" t="s">
        <v>97</v>
      </c>
      <c r="L3" s="17" t="s">
        <v>98</v>
      </c>
      <c r="M3" s="17" t="s">
        <v>99</v>
      </c>
      <c r="N3" s="17" t="s">
        <v>100</v>
      </c>
      <c r="O3" s="17" t="s">
        <v>101</v>
      </c>
      <c r="P3" s="17" t="s">
        <v>102</v>
      </c>
      <c r="Q3" s="17" t="s">
        <v>103</v>
      </c>
      <c r="R3" s="17" t="s">
        <v>104</v>
      </c>
      <c r="S3" s="17" t="s">
        <v>105</v>
      </c>
      <c r="T3" s="17" t="s">
        <v>106</v>
      </c>
    </row>
    <row r="4" spans="2:20" x14ac:dyDescent="0.4">
      <c r="B4" s="2" t="s">
        <v>29</v>
      </c>
      <c r="C4" s="2" t="s">
        <v>8</v>
      </c>
      <c r="D4" s="2" t="s">
        <v>95</v>
      </c>
      <c r="E4" s="2" t="s">
        <v>40</v>
      </c>
      <c r="F4" s="2"/>
      <c r="G4" s="2"/>
      <c r="H4" s="5">
        <f t="shared" ref="H4" si="0">AVERAGE(I4:T4)</f>
        <v>63</v>
      </c>
      <c r="I4" s="4">
        <f t="shared" ref="I4" si="1">SUM(I5:I14)</f>
        <v>63</v>
      </c>
      <c r="J4" s="4">
        <f t="shared" ref="J4" si="2">SUM(J5:J14)</f>
        <v>63</v>
      </c>
      <c r="K4" s="4">
        <f t="shared" ref="K4" si="3">SUM(K5:K14)</f>
        <v>63</v>
      </c>
      <c r="L4" s="4">
        <f t="shared" ref="L4" si="4">SUM(L5:L14)</f>
        <v>63</v>
      </c>
      <c r="M4" s="4">
        <f t="shared" ref="M4" si="5">SUM(M5:M14)</f>
        <v>63</v>
      </c>
      <c r="N4" s="4">
        <f t="shared" ref="N4" si="6">SUM(N5:N14)</f>
        <v>63</v>
      </c>
      <c r="O4" s="4">
        <f t="shared" ref="O4" si="7">SUM(O5:O14)</f>
        <v>63</v>
      </c>
      <c r="P4" s="4">
        <f t="shared" ref="P4" si="8">SUM(P5:P14)</f>
        <v>63</v>
      </c>
      <c r="Q4" s="4">
        <f t="shared" ref="Q4" si="9">SUM(Q5:Q14)</f>
        <v>63</v>
      </c>
      <c r="R4" s="4">
        <f t="shared" ref="R4" si="10">SUM(R5:R14)</f>
        <v>63</v>
      </c>
      <c r="S4" s="4">
        <f t="shared" ref="S4" si="11">SUM(S5:S14)</f>
        <v>63</v>
      </c>
      <c r="T4" s="4">
        <f t="shared" ref="T4" si="12">SUM(T5:T14)</f>
        <v>63</v>
      </c>
    </row>
    <row r="5" spans="2:20" outlineLevel="1" x14ac:dyDescent="0.4">
      <c r="B5" s="2"/>
      <c r="C5" s="2" t="s">
        <v>8</v>
      </c>
      <c r="D5" s="2" t="s">
        <v>95</v>
      </c>
      <c r="E5" s="2" t="s">
        <v>53</v>
      </c>
      <c r="F5" s="2" t="str" cm="1">
        <f t="array" aca="1" ref="F5" ca="1">IFERROR(INDIRECT(E5&amp;"!C2"),"")</f>
        <v>野菜</v>
      </c>
      <c r="G5" s="2" t="str" cm="1">
        <f t="array" aca="1" ref="G5" ca="1">IFERROR(INDIRECT(E5&amp;"!C3"),"")</f>
        <v>にんじん</v>
      </c>
      <c r="H5" s="5">
        <f t="shared" ref="H5:H14" si="13">AVERAGE(I5:T5)</f>
        <v>30</v>
      </c>
      <c r="I5" s="1">
        <v>30</v>
      </c>
      <c r="J5" s="1">
        <v>30</v>
      </c>
      <c r="K5" s="1">
        <v>30</v>
      </c>
      <c r="L5" s="1">
        <v>30</v>
      </c>
      <c r="M5" s="1">
        <v>30</v>
      </c>
      <c r="N5" s="1">
        <v>30</v>
      </c>
      <c r="O5" s="1">
        <v>30</v>
      </c>
      <c r="P5" s="1">
        <v>30</v>
      </c>
      <c r="Q5" s="1">
        <v>30</v>
      </c>
      <c r="R5" s="1">
        <v>30</v>
      </c>
      <c r="S5" s="1">
        <v>30</v>
      </c>
      <c r="T5" s="1">
        <v>30</v>
      </c>
    </row>
    <row r="6" spans="2:20" outlineLevel="1" x14ac:dyDescent="0.4">
      <c r="B6" s="2"/>
      <c r="C6" s="2" t="s">
        <v>8</v>
      </c>
      <c r="D6" s="2" t="s">
        <v>95</v>
      </c>
      <c r="E6" s="2" t="s">
        <v>54</v>
      </c>
      <c r="F6" s="2" t="str" cm="1">
        <f t="array" aca="1" ref="F6" ca="1">IFERROR(INDIRECT(E6&amp;"!C2"),"")</f>
        <v>野菜</v>
      </c>
      <c r="G6" s="2" t="str" cm="1">
        <f t="array" aca="1" ref="G6" ca="1">IFERROR(INDIRECT(E6&amp;"!C3"),"")</f>
        <v>じゃがいも</v>
      </c>
      <c r="H6" s="5">
        <f t="shared" si="13"/>
        <v>30</v>
      </c>
      <c r="I6" s="1">
        <v>30</v>
      </c>
      <c r="J6" s="1">
        <v>30</v>
      </c>
      <c r="K6" s="1">
        <v>30</v>
      </c>
      <c r="L6" s="1">
        <v>30</v>
      </c>
      <c r="M6" s="1">
        <v>30</v>
      </c>
      <c r="N6" s="1">
        <v>30</v>
      </c>
      <c r="O6" s="1">
        <v>30</v>
      </c>
      <c r="P6" s="1">
        <v>30</v>
      </c>
      <c r="Q6" s="1">
        <v>30</v>
      </c>
      <c r="R6" s="1">
        <v>30</v>
      </c>
      <c r="S6" s="1">
        <v>30</v>
      </c>
      <c r="T6" s="1">
        <v>30</v>
      </c>
    </row>
    <row r="7" spans="2:20" outlineLevel="1" x14ac:dyDescent="0.4">
      <c r="B7" s="2"/>
      <c r="C7" s="2" t="s">
        <v>8</v>
      </c>
      <c r="D7" s="2" t="s">
        <v>95</v>
      </c>
      <c r="E7" s="2" t="s">
        <v>55</v>
      </c>
      <c r="F7" s="2" t="str" cm="1">
        <f t="array" aca="1" ref="F7" ca="1">IFERROR(INDIRECT(E7&amp;"!C2"),"")</f>
        <v>野菜</v>
      </c>
      <c r="G7" s="2" t="str" cm="1">
        <f t="array" aca="1" ref="G7" ca="1">IFERROR(INDIRECT(E7&amp;"!C3"),"")</f>
        <v>トマト</v>
      </c>
      <c r="H7" s="5">
        <f t="shared" si="13"/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3</v>
      </c>
      <c r="P7" s="1">
        <v>3</v>
      </c>
      <c r="Q7" s="1">
        <v>3</v>
      </c>
      <c r="R7" s="1">
        <v>3</v>
      </c>
      <c r="S7" s="1">
        <v>3</v>
      </c>
      <c r="T7" s="1">
        <v>3</v>
      </c>
    </row>
    <row r="8" spans="2:20" outlineLevel="1" x14ac:dyDescent="0.4">
      <c r="B8" s="2"/>
      <c r="C8" s="2" t="s">
        <v>8</v>
      </c>
      <c r="D8" s="2" t="s">
        <v>95</v>
      </c>
      <c r="E8" s="2" t="s">
        <v>56</v>
      </c>
      <c r="F8" s="2" cm="1">
        <f t="array" aca="1" ref="F8" ca="1">IFERROR(INDIRECT(E8&amp;"!C2"),"")</f>
        <v>0</v>
      </c>
      <c r="G8" s="2" cm="1">
        <f t="array" aca="1" ref="G8" ca="1">IFERROR(INDIRECT(E8&amp;"!C3"),"")</f>
        <v>0</v>
      </c>
      <c r="H8" s="5">
        <f t="shared" si="13"/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2:20" outlineLevel="1" x14ac:dyDescent="0.4">
      <c r="B9" s="2"/>
      <c r="C9" s="2" t="s">
        <v>8</v>
      </c>
      <c r="D9" s="2" t="s">
        <v>95</v>
      </c>
      <c r="E9" s="2" t="s">
        <v>57</v>
      </c>
      <c r="F9" s="2" cm="1">
        <f t="array" aca="1" ref="F9" ca="1">IFERROR(INDIRECT(E9&amp;"!C2"),"")</f>
        <v>0</v>
      </c>
      <c r="G9" s="2" cm="1">
        <f t="array" aca="1" ref="G9" ca="1">IFERROR(INDIRECT(E9&amp;"!C3"),"")</f>
        <v>0</v>
      </c>
      <c r="H9" s="5">
        <f t="shared" si="13"/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outlineLevel="1" x14ac:dyDescent="0.4">
      <c r="B10" s="2"/>
      <c r="C10" s="2" t="s">
        <v>8</v>
      </c>
      <c r="D10" s="2" t="s">
        <v>95</v>
      </c>
      <c r="E10" s="2" t="s">
        <v>58</v>
      </c>
      <c r="F10" s="2" cm="1">
        <f t="array" aca="1" ref="F10" ca="1">IFERROR(INDIRECT(E10&amp;"!C2"),"")</f>
        <v>0</v>
      </c>
      <c r="G10" s="2" cm="1">
        <f t="array" aca="1" ref="G10" ca="1">IFERROR(INDIRECT(E10&amp;"!C3"),"")</f>
        <v>0</v>
      </c>
      <c r="H10" s="5">
        <f t="shared" si="13"/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2:20" outlineLevel="1" x14ac:dyDescent="0.4">
      <c r="B11" s="2"/>
      <c r="C11" s="2" t="s">
        <v>8</v>
      </c>
      <c r="D11" s="2" t="s">
        <v>95</v>
      </c>
      <c r="E11" s="2" t="s">
        <v>59</v>
      </c>
      <c r="F11" s="2" cm="1">
        <f t="array" aca="1" ref="F11" ca="1">IFERROR(INDIRECT(E11&amp;"!C2"),"")</f>
        <v>0</v>
      </c>
      <c r="G11" s="2" cm="1">
        <f t="array" aca="1" ref="G11" ca="1">IFERROR(INDIRECT(E11&amp;"!C3"),"")</f>
        <v>0</v>
      </c>
      <c r="H11" s="5">
        <f t="shared" si="13"/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2:20" outlineLevel="1" x14ac:dyDescent="0.4">
      <c r="B12" s="2"/>
      <c r="C12" s="2" t="s">
        <v>8</v>
      </c>
      <c r="D12" s="2" t="s">
        <v>95</v>
      </c>
      <c r="E12" s="2" t="s">
        <v>60</v>
      </c>
      <c r="F12" s="2" cm="1">
        <f t="array" aca="1" ref="F12" ca="1">IFERROR(INDIRECT(E12&amp;"!C2"),"")</f>
        <v>0</v>
      </c>
      <c r="G12" s="2" cm="1">
        <f t="array" aca="1" ref="G12" ca="1">IFERROR(INDIRECT(E12&amp;"!C3"),"")</f>
        <v>0</v>
      </c>
      <c r="H12" s="5">
        <f t="shared" si="13"/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2:20" outlineLevel="1" x14ac:dyDescent="0.4">
      <c r="B13" s="2"/>
      <c r="C13" s="2" t="s">
        <v>8</v>
      </c>
      <c r="D13" s="2" t="s">
        <v>95</v>
      </c>
      <c r="E13" s="2" t="s">
        <v>61</v>
      </c>
      <c r="F13" s="2" cm="1">
        <f t="array" aca="1" ref="F13" ca="1">IFERROR(INDIRECT(E13&amp;"!C2"),"")</f>
        <v>0</v>
      </c>
      <c r="G13" s="2" cm="1">
        <f t="array" aca="1" ref="G13" ca="1">IFERROR(INDIRECT(E13&amp;"!C3"),"")</f>
        <v>0</v>
      </c>
      <c r="H13" s="5">
        <f t="shared" si="13"/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2:20" outlineLevel="1" x14ac:dyDescent="0.4">
      <c r="B14" s="2"/>
      <c r="C14" s="2" t="s">
        <v>8</v>
      </c>
      <c r="D14" s="2" t="s">
        <v>95</v>
      </c>
      <c r="E14" s="2" t="s">
        <v>62</v>
      </c>
      <c r="F14" s="2" cm="1">
        <f t="array" aca="1" ref="F14" ca="1">IFERROR(INDIRECT(E14&amp;"!C2"),"")</f>
        <v>0</v>
      </c>
      <c r="G14" s="2" cm="1">
        <f t="array" aca="1" ref="G14" ca="1">IFERROR(INDIRECT(E14&amp;"!C3"),"")</f>
        <v>0</v>
      </c>
      <c r="H14" s="5">
        <f t="shared" si="13"/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x14ac:dyDescent="0.4">
      <c r="B15" s="2"/>
      <c r="C15" s="2" t="s">
        <v>15</v>
      </c>
      <c r="D15" s="2" t="s">
        <v>16</v>
      </c>
      <c r="E15" s="2" t="s">
        <v>40</v>
      </c>
      <c r="F15" s="2"/>
      <c r="G15" s="2"/>
      <c r="H15" s="5">
        <f ca="1">SUM(I15:T15)</f>
        <v>6994.6666666666661</v>
      </c>
      <c r="I15" s="4">
        <f t="shared" ref="I15:T15" ca="1" si="14">SUM(I16:I25)</f>
        <v>806</v>
      </c>
      <c r="J15" s="4">
        <f t="shared" ca="1" si="14"/>
        <v>566</v>
      </c>
      <c r="K15" s="4">
        <f t="shared" ca="1" si="14"/>
        <v>812.66666666666663</v>
      </c>
      <c r="L15" s="4">
        <f t="shared" ca="1" si="14"/>
        <v>669.33333333333337</v>
      </c>
      <c r="M15" s="4">
        <f t="shared" ca="1" si="14"/>
        <v>722.66666666666663</v>
      </c>
      <c r="N15" s="4">
        <f t="shared" ca="1" si="14"/>
        <v>666.66666666666674</v>
      </c>
      <c r="O15" s="4">
        <f t="shared" ca="1" si="14"/>
        <v>570</v>
      </c>
      <c r="P15" s="4">
        <f t="shared" ca="1" si="14"/>
        <v>390</v>
      </c>
      <c r="Q15" s="4">
        <f t="shared" ca="1" si="14"/>
        <v>390</v>
      </c>
      <c r="R15" s="4">
        <f t="shared" ca="1" si="14"/>
        <v>306</v>
      </c>
      <c r="S15" s="4">
        <f t="shared" ca="1" si="14"/>
        <v>499.33333333333331</v>
      </c>
      <c r="T15" s="4">
        <f t="shared" ca="1" si="14"/>
        <v>596</v>
      </c>
    </row>
    <row r="16" spans="2:20" outlineLevel="1" x14ac:dyDescent="0.4">
      <c r="B16" s="2"/>
      <c r="C16" s="2" t="s">
        <v>15</v>
      </c>
      <c r="D16" s="2" t="s">
        <v>16</v>
      </c>
      <c r="E16" s="2" t="s">
        <v>53</v>
      </c>
      <c r="F16" s="2" t="str" cm="1">
        <f t="array" aca="1" ref="F16" ca="1">IFERROR(INDIRECT(E16&amp;"!C2"),"")</f>
        <v>野菜</v>
      </c>
      <c r="G16" s="2" t="str" cm="1">
        <f t="array" aca="1" ref="G16" ca="1">IFERROR(INDIRECT(E16&amp;"!C3"),"")</f>
        <v>にんじん</v>
      </c>
      <c r="H16" s="5">
        <f t="shared" ref="H16:H25" ca="1" si="15">SUM(I16:T16)</f>
        <v>1350</v>
      </c>
      <c r="I16" s="4">
        <f ca="1">IFERROR(HLOOKUP(I$3,INDIRECT($E16&amp;"!5:8"),4,FALSE)*I5,0)</f>
        <v>360</v>
      </c>
      <c r="J16" s="4">
        <f t="shared" ref="J16:T16" ca="1" si="16">IFERROR(HLOOKUP(J$3,INDIRECT($E16&amp;"!5:8"),4,FALSE)*J5,0)</f>
        <v>60</v>
      </c>
      <c r="K16" s="4">
        <f t="shared" ca="1" si="16"/>
        <v>0</v>
      </c>
      <c r="L16" s="4">
        <f t="shared" ca="1" si="16"/>
        <v>0</v>
      </c>
      <c r="M16" s="4">
        <f t="shared" ca="1" si="16"/>
        <v>0</v>
      </c>
      <c r="N16" s="4">
        <f t="shared" ca="1" si="16"/>
        <v>0</v>
      </c>
      <c r="O16" s="4">
        <f t="shared" ca="1" si="16"/>
        <v>0</v>
      </c>
      <c r="P16" s="4">
        <f t="shared" ca="1" si="16"/>
        <v>240</v>
      </c>
      <c r="Q16" s="4">
        <f t="shared" ca="1" si="16"/>
        <v>240</v>
      </c>
      <c r="R16" s="4">
        <f t="shared" ca="1" si="16"/>
        <v>180</v>
      </c>
      <c r="S16" s="4">
        <f t="shared" ca="1" si="16"/>
        <v>120</v>
      </c>
      <c r="T16" s="4">
        <f t="shared" ca="1" si="16"/>
        <v>150</v>
      </c>
    </row>
    <row r="17" spans="2:20" outlineLevel="1" x14ac:dyDescent="0.4">
      <c r="B17" s="2"/>
      <c r="C17" s="2" t="s">
        <v>15</v>
      </c>
      <c r="D17" s="2" t="s">
        <v>16</v>
      </c>
      <c r="E17" s="2" t="s">
        <v>54</v>
      </c>
      <c r="F17" s="2" t="str" cm="1">
        <f t="array" aca="1" ref="F17" ca="1">IFERROR(INDIRECT(E17&amp;"!C2"),"")</f>
        <v>野菜</v>
      </c>
      <c r="G17" s="2" t="str" cm="1">
        <f t="array" aca="1" ref="G17" ca="1">IFERROR(INDIRECT(E17&amp;"!C3"),"")</f>
        <v>じゃがいも</v>
      </c>
      <c r="H17" s="5">
        <f t="shared" ca="1" si="15"/>
        <v>1710</v>
      </c>
      <c r="I17" s="4">
        <f t="shared" ref="I17:T17" ca="1" si="17">IFERROR(HLOOKUP(I$3,INDIRECT($E17&amp;"!5:8"),4,FALSE)*I6,0)</f>
        <v>0</v>
      </c>
      <c r="J17" s="4">
        <f t="shared" ca="1" si="17"/>
        <v>60</v>
      </c>
      <c r="K17" s="4">
        <f t="shared" ca="1" si="17"/>
        <v>300</v>
      </c>
      <c r="L17" s="4">
        <f t="shared" ca="1" si="17"/>
        <v>90</v>
      </c>
      <c r="M17" s="4">
        <f t="shared" ca="1" si="17"/>
        <v>210</v>
      </c>
      <c r="N17" s="4">
        <f t="shared" ca="1" si="17"/>
        <v>420</v>
      </c>
      <c r="O17" s="4">
        <f t="shared" ca="1" si="17"/>
        <v>540</v>
      </c>
      <c r="P17" s="4">
        <f t="shared" ca="1" si="17"/>
        <v>90</v>
      </c>
      <c r="Q17" s="4">
        <f t="shared" ca="1" si="17"/>
        <v>0</v>
      </c>
      <c r="R17" s="4">
        <f t="shared" ca="1" si="17"/>
        <v>0</v>
      </c>
      <c r="S17" s="4">
        <f t="shared" ca="1" si="17"/>
        <v>0</v>
      </c>
      <c r="T17" s="4">
        <f t="shared" ca="1" si="17"/>
        <v>0</v>
      </c>
    </row>
    <row r="18" spans="2:20" outlineLevel="1" x14ac:dyDescent="0.4">
      <c r="B18" s="2"/>
      <c r="C18" s="2" t="s">
        <v>15</v>
      </c>
      <c r="D18" s="2" t="s">
        <v>16</v>
      </c>
      <c r="E18" s="2" t="s">
        <v>55</v>
      </c>
      <c r="F18" s="2" t="str" cm="1">
        <f t="array" aca="1" ref="F18" ca="1">IFERROR(INDIRECT(E18&amp;"!C2"),"")</f>
        <v>野菜</v>
      </c>
      <c r="G18" s="2" t="str" cm="1">
        <f t="array" aca="1" ref="G18" ca="1">IFERROR(INDIRECT(E18&amp;"!C3"),"")</f>
        <v>トマト</v>
      </c>
      <c r="H18" s="5">
        <f t="shared" ca="1" si="15"/>
        <v>3934.6666666666665</v>
      </c>
      <c r="I18" s="4">
        <f t="shared" ref="I18:T18" ca="1" si="18">IFERROR(HLOOKUP(I$3,INDIRECT($E18&amp;"!5:8"),4,FALSE)*I7,0)</f>
        <v>446.00000000000006</v>
      </c>
      <c r="J18" s="4">
        <f t="shared" ca="1" si="18"/>
        <v>446.00000000000006</v>
      </c>
      <c r="K18" s="4">
        <f t="shared" ca="1" si="18"/>
        <v>512.66666666666663</v>
      </c>
      <c r="L18" s="4">
        <f t="shared" ca="1" si="18"/>
        <v>579.33333333333337</v>
      </c>
      <c r="M18" s="4">
        <f t="shared" ca="1" si="18"/>
        <v>512.66666666666663</v>
      </c>
      <c r="N18" s="4">
        <f t="shared" ca="1" si="18"/>
        <v>246.66666666666669</v>
      </c>
      <c r="O18" s="4">
        <f t="shared" ca="1" si="18"/>
        <v>30</v>
      </c>
      <c r="P18" s="4">
        <f t="shared" ca="1" si="18"/>
        <v>60</v>
      </c>
      <c r="Q18" s="4">
        <f t="shared" ca="1" si="18"/>
        <v>150</v>
      </c>
      <c r="R18" s="4">
        <f t="shared" ca="1" si="18"/>
        <v>126</v>
      </c>
      <c r="S18" s="4">
        <f t="shared" ca="1" si="18"/>
        <v>379.33333333333331</v>
      </c>
      <c r="T18" s="4">
        <f t="shared" ca="1" si="18"/>
        <v>446.00000000000006</v>
      </c>
    </row>
    <row r="19" spans="2:20" outlineLevel="1" x14ac:dyDescent="0.4">
      <c r="B19" s="2"/>
      <c r="C19" s="2" t="s">
        <v>15</v>
      </c>
      <c r="D19" s="2" t="s">
        <v>16</v>
      </c>
      <c r="E19" s="2" t="s">
        <v>56</v>
      </c>
      <c r="F19" s="2" cm="1">
        <f t="array" aca="1" ref="F19" ca="1">IFERROR(INDIRECT(E19&amp;"!C2"),"")</f>
        <v>0</v>
      </c>
      <c r="G19" s="2" cm="1">
        <f t="array" aca="1" ref="G19" ca="1">IFERROR(INDIRECT(E19&amp;"!C3"),"")</f>
        <v>0</v>
      </c>
      <c r="H19" s="5">
        <f t="shared" ca="1" si="15"/>
        <v>0</v>
      </c>
      <c r="I19" s="4">
        <f t="shared" ref="I19:T19" ca="1" si="19">IFERROR(HLOOKUP(I$3,INDIRECT($E19&amp;"!5:8"),4,FALSE)*I8,0)</f>
        <v>0</v>
      </c>
      <c r="J19" s="4">
        <f t="shared" ca="1" si="19"/>
        <v>0</v>
      </c>
      <c r="K19" s="4">
        <f t="shared" ca="1" si="19"/>
        <v>0</v>
      </c>
      <c r="L19" s="4">
        <f t="shared" ca="1" si="19"/>
        <v>0</v>
      </c>
      <c r="M19" s="4">
        <f t="shared" ca="1" si="19"/>
        <v>0</v>
      </c>
      <c r="N19" s="4">
        <f t="shared" ca="1" si="19"/>
        <v>0</v>
      </c>
      <c r="O19" s="4">
        <f t="shared" ca="1" si="19"/>
        <v>0</v>
      </c>
      <c r="P19" s="4">
        <f t="shared" ca="1" si="19"/>
        <v>0</v>
      </c>
      <c r="Q19" s="4">
        <f t="shared" ca="1" si="19"/>
        <v>0</v>
      </c>
      <c r="R19" s="4">
        <f t="shared" ca="1" si="19"/>
        <v>0</v>
      </c>
      <c r="S19" s="4">
        <f t="shared" ca="1" si="19"/>
        <v>0</v>
      </c>
      <c r="T19" s="4">
        <f t="shared" ca="1" si="19"/>
        <v>0</v>
      </c>
    </row>
    <row r="20" spans="2:20" outlineLevel="1" x14ac:dyDescent="0.4">
      <c r="B20" s="2"/>
      <c r="C20" s="2" t="s">
        <v>15</v>
      </c>
      <c r="D20" s="2" t="s">
        <v>16</v>
      </c>
      <c r="E20" s="2" t="s">
        <v>57</v>
      </c>
      <c r="F20" s="2" cm="1">
        <f t="array" aca="1" ref="F20" ca="1">IFERROR(INDIRECT(E20&amp;"!C2"),"")</f>
        <v>0</v>
      </c>
      <c r="G20" s="2" cm="1">
        <f t="array" aca="1" ref="G20" ca="1">IFERROR(INDIRECT(E20&amp;"!C3"),"")</f>
        <v>0</v>
      </c>
      <c r="H20" s="5">
        <f t="shared" ca="1" si="15"/>
        <v>0</v>
      </c>
      <c r="I20" s="4">
        <f t="shared" ref="I20:T20" ca="1" si="20">IFERROR(HLOOKUP(I$3,INDIRECT($E20&amp;"!5:8"),4,FALSE)*I9,0)</f>
        <v>0</v>
      </c>
      <c r="J20" s="4">
        <f t="shared" ca="1" si="20"/>
        <v>0</v>
      </c>
      <c r="K20" s="4">
        <f t="shared" ca="1" si="20"/>
        <v>0</v>
      </c>
      <c r="L20" s="4">
        <f t="shared" ca="1" si="20"/>
        <v>0</v>
      </c>
      <c r="M20" s="4">
        <f t="shared" ca="1" si="20"/>
        <v>0</v>
      </c>
      <c r="N20" s="4">
        <f t="shared" ca="1" si="20"/>
        <v>0</v>
      </c>
      <c r="O20" s="4">
        <f t="shared" ca="1" si="20"/>
        <v>0</v>
      </c>
      <c r="P20" s="4">
        <f t="shared" ca="1" si="20"/>
        <v>0</v>
      </c>
      <c r="Q20" s="4">
        <f t="shared" ca="1" si="20"/>
        <v>0</v>
      </c>
      <c r="R20" s="4">
        <f t="shared" ca="1" si="20"/>
        <v>0</v>
      </c>
      <c r="S20" s="4">
        <f t="shared" ca="1" si="20"/>
        <v>0</v>
      </c>
      <c r="T20" s="4">
        <f t="shared" ca="1" si="20"/>
        <v>0</v>
      </c>
    </row>
    <row r="21" spans="2:20" outlineLevel="1" x14ac:dyDescent="0.4">
      <c r="B21" s="2"/>
      <c r="C21" s="2" t="s">
        <v>15</v>
      </c>
      <c r="D21" s="2" t="s">
        <v>16</v>
      </c>
      <c r="E21" s="2" t="s">
        <v>58</v>
      </c>
      <c r="F21" s="2" cm="1">
        <f t="array" aca="1" ref="F21" ca="1">IFERROR(INDIRECT(E21&amp;"!C2"),"")</f>
        <v>0</v>
      </c>
      <c r="G21" s="2" cm="1">
        <f t="array" aca="1" ref="G21" ca="1">IFERROR(INDIRECT(E21&amp;"!C3"),"")</f>
        <v>0</v>
      </c>
      <c r="H21" s="5">
        <f t="shared" ca="1" si="15"/>
        <v>0</v>
      </c>
      <c r="I21" s="4">
        <f t="shared" ref="I21:T21" ca="1" si="21">IFERROR(HLOOKUP(I$3,INDIRECT($E21&amp;"!5:8"),4,FALSE)*I10,0)</f>
        <v>0</v>
      </c>
      <c r="J21" s="4">
        <f t="shared" ca="1" si="21"/>
        <v>0</v>
      </c>
      <c r="K21" s="4">
        <f t="shared" ca="1" si="21"/>
        <v>0</v>
      </c>
      <c r="L21" s="4">
        <f t="shared" ca="1" si="21"/>
        <v>0</v>
      </c>
      <c r="M21" s="4">
        <f t="shared" ca="1" si="21"/>
        <v>0</v>
      </c>
      <c r="N21" s="4">
        <f t="shared" ca="1" si="21"/>
        <v>0</v>
      </c>
      <c r="O21" s="4">
        <f t="shared" ca="1" si="21"/>
        <v>0</v>
      </c>
      <c r="P21" s="4">
        <f t="shared" ca="1" si="21"/>
        <v>0</v>
      </c>
      <c r="Q21" s="4">
        <f t="shared" ca="1" si="21"/>
        <v>0</v>
      </c>
      <c r="R21" s="4">
        <f t="shared" ca="1" si="21"/>
        <v>0</v>
      </c>
      <c r="S21" s="4">
        <f t="shared" ca="1" si="21"/>
        <v>0</v>
      </c>
      <c r="T21" s="4">
        <f t="shared" ca="1" si="21"/>
        <v>0</v>
      </c>
    </row>
    <row r="22" spans="2:20" outlineLevel="1" x14ac:dyDescent="0.4">
      <c r="B22" s="2"/>
      <c r="C22" s="2" t="s">
        <v>15</v>
      </c>
      <c r="D22" s="2" t="s">
        <v>16</v>
      </c>
      <c r="E22" s="2" t="s">
        <v>59</v>
      </c>
      <c r="F22" s="2" cm="1">
        <f t="array" aca="1" ref="F22" ca="1">IFERROR(INDIRECT(E22&amp;"!C2"),"")</f>
        <v>0</v>
      </c>
      <c r="G22" s="2" cm="1">
        <f t="array" aca="1" ref="G22" ca="1">IFERROR(INDIRECT(E22&amp;"!C3"),"")</f>
        <v>0</v>
      </c>
      <c r="H22" s="5">
        <f t="shared" ca="1" si="15"/>
        <v>0</v>
      </c>
      <c r="I22" s="4">
        <f t="shared" ref="I22:T22" ca="1" si="22">IFERROR(HLOOKUP(I$3,INDIRECT($E22&amp;"!5:8"),4,FALSE)*I11,0)</f>
        <v>0</v>
      </c>
      <c r="J22" s="4">
        <f t="shared" ca="1" si="22"/>
        <v>0</v>
      </c>
      <c r="K22" s="4">
        <f t="shared" ca="1" si="22"/>
        <v>0</v>
      </c>
      <c r="L22" s="4">
        <f t="shared" ca="1" si="22"/>
        <v>0</v>
      </c>
      <c r="M22" s="4">
        <f t="shared" ca="1" si="22"/>
        <v>0</v>
      </c>
      <c r="N22" s="4">
        <f t="shared" ca="1" si="22"/>
        <v>0</v>
      </c>
      <c r="O22" s="4">
        <f t="shared" ca="1" si="22"/>
        <v>0</v>
      </c>
      <c r="P22" s="4">
        <f t="shared" ca="1" si="22"/>
        <v>0</v>
      </c>
      <c r="Q22" s="4">
        <f t="shared" ca="1" si="22"/>
        <v>0</v>
      </c>
      <c r="R22" s="4">
        <f t="shared" ca="1" si="22"/>
        <v>0</v>
      </c>
      <c r="S22" s="4">
        <f t="shared" ca="1" si="22"/>
        <v>0</v>
      </c>
      <c r="T22" s="4">
        <f t="shared" ca="1" si="22"/>
        <v>0</v>
      </c>
    </row>
    <row r="23" spans="2:20" outlineLevel="1" x14ac:dyDescent="0.4">
      <c r="B23" s="2"/>
      <c r="C23" s="2" t="s">
        <v>15</v>
      </c>
      <c r="D23" s="2" t="s">
        <v>16</v>
      </c>
      <c r="E23" s="2" t="s">
        <v>60</v>
      </c>
      <c r="F23" s="2" cm="1">
        <f t="array" aca="1" ref="F23" ca="1">IFERROR(INDIRECT(E23&amp;"!C2"),"")</f>
        <v>0</v>
      </c>
      <c r="G23" s="2" cm="1">
        <f t="array" aca="1" ref="G23" ca="1">IFERROR(INDIRECT(E23&amp;"!C3"),"")</f>
        <v>0</v>
      </c>
      <c r="H23" s="5">
        <f t="shared" ca="1" si="15"/>
        <v>0</v>
      </c>
      <c r="I23" s="4">
        <f t="shared" ref="I23:T23" ca="1" si="23">IFERROR(HLOOKUP(I$3,INDIRECT($E23&amp;"!5:8"),4,FALSE)*I12,0)</f>
        <v>0</v>
      </c>
      <c r="J23" s="4">
        <f t="shared" ca="1" si="23"/>
        <v>0</v>
      </c>
      <c r="K23" s="4">
        <f t="shared" ca="1" si="23"/>
        <v>0</v>
      </c>
      <c r="L23" s="4">
        <f t="shared" ca="1" si="23"/>
        <v>0</v>
      </c>
      <c r="M23" s="4">
        <f t="shared" ca="1" si="23"/>
        <v>0</v>
      </c>
      <c r="N23" s="4">
        <f t="shared" ca="1" si="23"/>
        <v>0</v>
      </c>
      <c r="O23" s="4">
        <f t="shared" ca="1" si="23"/>
        <v>0</v>
      </c>
      <c r="P23" s="4">
        <f t="shared" ca="1" si="23"/>
        <v>0</v>
      </c>
      <c r="Q23" s="4">
        <f t="shared" ca="1" si="23"/>
        <v>0</v>
      </c>
      <c r="R23" s="4">
        <f t="shared" ca="1" si="23"/>
        <v>0</v>
      </c>
      <c r="S23" s="4">
        <f t="shared" ca="1" si="23"/>
        <v>0</v>
      </c>
      <c r="T23" s="4">
        <f t="shared" ca="1" si="23"/>
        <v>0</v>
      </c>
    </row>
    <row r="24" spans="2:20" outlineLevel="1" x14ac:dyDescent="0.4">
      <c r="B24" s="2"/>
      <c r="C24" s="2" t="s">
        <v>15</v>
      </c>
      <c r="D24" s="2" t="s">
        <v>16</v>
      </c>
      <c r="E24" s="2" t="s">
        <v>61</v>
      </c>
      <c r="F24" s="2" cm="1">
        <f t="array" aca="1" ref="F24" ca="1">IFERROR(INDIRECT(E24&amp;"!C2"),"")</f>
        <v>0</v>
      </c>
      <c r="G24" s="2" cm="1">
        <f t="array" aca="1" ref="G24" ca="1">IFERROR(INDIRECT(E24&amp;"!C3"),"")</f>
        <v>0</v>
      </c>
      <c r="H24" s="5">
        <f t="shared" ca="1" si="15"/>
        <v>0</v>
      </c>
      <c r="I24" s="4">
        <f t="shared" ref="I24:T24" ca="1" si="24">IFERROR(HLOOKUP(I$3,INDIRECT($E24&amp;"!5:8"),4,FALSE)*I13,0)</f>
        <v>0</v>
      </c>
      <c r="J24" s="4">
        <f t="shared" ca="1" si="24"/>
        <v>0</v>
      </c>
      <c r="K24" s="4">
        <f t="shared" ca="1" si="24"/>
        <v>0</v>
      </c>
      <c r="L24" s="4">
        <f t="shared" ca="1" si="24"/>
        <v>0</v>
      </c>
      <c r="M24" s="4">
        <f t="shared" ca="1" si="24"/>
        <v>0</v>
      </c>
      <c r="N24" s="4">
        <f t="shared" ca="1" si="24"/>
        <v>0</v>
      </c>
      <c r="O24" s="4">
        <f t="shared" ca="1" si="24"/>
        <v>0</v>
      </c>
      <c r="P24" s="4">
        <f t="shared" ca="1" si="24"/>
        <v>0</v>
      </c>
      <c r="Q24" s="4">
        <f t="shared" ca="1" si="24"/>
        <v>0</v>
      </c>
      <c r="R24" s="4">
        <f t="shared" ca="1" si="24"/>
        <v>0</v>
      </c>
      <c r="S24" s="4">
        <f t="shared" ca="1" si="24"/>
        <v>0</v>
      </c>
      <c r="T24" s="4">
        <f t="shared" ca="1" si="24"/>
        <v>0</v>
      </c>
    </row>
    <row r="25" spans="2:20" outlineLevel="1" x14ac:dyDescent="0.4">
      <c r="B25" s="2"/>
      <c r="C25" s="2" t="s">
        <v>15</v>
      </c>
      <c r="D25" s="2" t="s">
        <v>16</v>
      </c>
      <c r="E25" s="2" t="s">
        <v>62</v>
      </c>
      <c r="F25" s="2" cm="1">
        <f t="array" aca="1" ref="F25" ca="1">IFERROR(INDIRECT(E25&amp;"!C2"),"")</f>
        <v>0</v>
      </c>
      <c r="G25" s="2" cm="1">
        <f t="array" aca="1" ref="G25" ca="1">IFERROR(INDIRECT(E25&amp;"!C3"),"")</f>
        <v>0</v>
      </c>
      <c r="H25" s="5">
        <f t="shared" ca="1" si="15"/>
        <v>0</v>
      </c>
      <c r="I25" s="4">
        <f t="shared" ref="I25:T25" ca="1" si="25">IFERROR(HLOOKUP(I$3,INDIRECT($E25&amp;"!5:8"),4,FALSE)*I14,0)</f>
        <v>0</v>
      </c>
      <c r="J25" s="4">
        <f t="shared" ca="1" si="25"/>
        <v>0</v>
      </c>
      <c r="K25" s="4">
        <f t="shared" ca="1" si="25"/>
        <v>0</v>
      </c>
      <c r="L25" s="4">
        <f t="shared" ca="1" si="25"/>
        <v>0</v>
      </c>
      <c r="M25" s="4">
        <f t="shared" ca="1" si="25"/>
        <v>0</v>
      </c>
      <c r="N25" s="4">
        <f t="shared" ca="1" si="25"/>
        <v>0</v>
      </c>
      <c r="O25" s="4">
        <f t="shared" ca="1" si="25"/>
        <v>0</v>
      </c>
      <c r="P25" s="4">
        <f t="shared" ca="1" si="25"/>
        <v>0</v>
      </c>
      <c r="Q25" s="4">
        <f t="shared" ca="1" si="25"/>
        <v>0</v>
      </c>
      <c r="R25" s="4">
        <f t="shared" ca="1" si="25"/>
        <v>0</v>
      </c>
      <c r="S25" s="4">
        <f t="shared" ca="1" si="25"/>
        <v>0</v>
      </c>
      <c r="T25" s="4">
        <f t="shared" ca="1" si="25"/>
        <v>0</v>
      </c>
    </row>
    <row r="26" spans="2:20" x14ac:dyDescent="0.4">
      <c r="B26" s="2"/>
      <c r="C26" s="2" t="s">
        <v>20</v>
      </c>
      <c r="D26" s="2" t="s">
        <v>4</v>
      </c>
      <c r="E26" s="2" t="s">
        <v>40</v>
      </c>
      <c r="F26" s="2"/>
      <c r="G26" s="2"/>
      <c r="H26" s="5">
        <f ca="1">SUM(I26:T26)</f>
        <v>9093066.6666666679</v>
      </c>
      <c r="I26" s="4">
        <f t="shared" ref="I26:T26" ca="1" si="26">SUM(I27:I36)</f>
        <v>1047800</v>
      </c>
      <c r="J26" s="4">
        <f t="shared" ca="1" si="26"/>
        <v>735800</v>
      </c>
      <c r="K26" s="4">
        <f t="shared" ca="1" si="26"/>
        <v>1056466.6666666667</v>
      </c>
      <c r="L26" s="4">
        <f t="shared" ca="1" si="26"/>
        <v>870133.33333333326</v>
      </c>
      <c r="M26" s="4">
        <f t="shared" ca="1" si="26"/>
        <v>939466.66666666674</v>
      </c>
      <c r="N26" s="4">
        <f t="shared" ca="1" si="26"/>
        <v>866666.66666666674</v>
      </c>
      <c r="O26" s="4">
        <f t="shared" ca="1" si="26"/>
        <v>741000</v>
      </c>
      <c r="P26" s="4">
        <f t="shared" ca="1" si="26"/>
        <v>507000</v>
      </c>
      <c r="Q26" s="4">
        <f t="shared" ca="1" si="26"/>
        <v>507000</v>
      </c>
      <c r="R26" s="4">
        <f t="shared" ca="1" si="26"/>
        <v>397800</v>
      </c>
      <c r="S26" s="4">
        <f t="shared" ca="1" si="26"/>
        <v>649133.33333333337</v>
      </c>
      <c r="T26" s="4">
        <f t="shared" ca="1" si="26"/>
        <v>774800</v>
      </c>
    </row>
    <row r="27" spans="2:20" outlineLevel="1" x14ac:dyDescent="0.4">
      <c r="B27" s="2"/>
      <c r="C27" s="2" t="s">
        <v>20</v>
      </c>
      <c r="D27" s="2" t="s">
        <v>4</v>
      </c>
      <c r="E27" s="2" t="s">
        <v>53</v>
      </c>
      <c r="F27" s="2" t="str" cm="1">
        <f t="array" aca="1" ref="F27" ca="1">IFERROR(INDIRECT(E27&amp;"!C2"),"")</f>
        <v>野菜</v>
      </c>
      <c r="G27" s="2" t="str" cm="1">
        <f t="array" aca="1" ref="G27" ca="1">IFERROR(INDIRECT(E27&amp;"!C3"),"")</f>
        <v>にんじん</v>
      </c>
      <c r="H27" s="5">
        <f t="shared" ref="H27:H36" ca="1" si="27">SUM(I27:T27)</f>
        <v>1755000</v>
      </c>
      <c r="I27" s="4">
        <f ca="1">IFERROR(HLOOKUP(I$3,INDIRECT($E27&amp;"!5:54"),50,FALSE)*I5,"")</f>
        <v>468000</v>
      </c>
      <c r="J27" s="4">
        <f t="shared" ref="J27:T27" ca="1" si="28">IFERROR(HLOOKUP(J$3,INDIRECT($E27&amp;"!5:54"),50,FALSE)*J5,"")</f>
        <v>78000</v>
      </c>
      <c r="K27" s="4">
        <f t="shared" ca="1" si="28"/>
        <v>0</v>
      </c>
      <c r="L27" s="4">
        <f t="shared" ca="1" si="28"/>
        <v>0</v>
      </c>
      <c r="M27" s="4">
        <f t="shared" ca="1" si="28"/>
        <v>0</v>
      </c>
      <c r="N27" s="4">
        <f t="shared" ca="1" si="28"/>
        <v>0</v>
      </c>
      <c r="O27" s="4">
        <f t="shared" ca="1" si="28"/>
        <v>0</v>
      </c>
      <c r="P27" s="4">
        <f t="shared" ca="1" si="28"/>
        <v>312000</v>
      </c>
      <c r="Q27" s="4">
        <f t="shared" ca="1" si="28"/>
        <v>312000</v>
      </c>
      <c r="R27" s="4">
        <f t="shared" ca="1" si="28"/>
        <v>234000</v>
      </c>
      <c r="S27" s="4">
        <f t="shared" ca="1" si="28"/>
        <v>156000</v>
      </c>
      <c r="T27" s="4">
        <f t="shared" ca="1" si="28"/>
        <v>195000</v>
      </c>
    </row>
    <row r="28" spans="2:20" outlineLevel="1" x14ac:dyDescent="0.4">
      <c r="B28" s="2"/>
      <c r="C28" s="2" t="s">
        <v>20</v>
      </c>
      <c r="D28" s="2" t="s">
        <v>4</v>
      </c>
      <c r="E28" s="2" t="s">
        <v>54</v>
      </c>
      <c r="F28" s="2" t="str" cm="1">
        <f t="array" aca="1" ref="F28" ca="1">IFERROR(INDIRECT(E28&amp;"!C2"),"")</f>
        <v>野菜</v>
      </c>
      <c r="G28" s="2" t="str" cm="1">
        <f t="array" aca="1" ref="G28" ca="1">IFERROR(INDIRECT(E28&amp;"!C3"),"")</f>
        <v>じゃがいも</v>
      </c>
      <c r="H28" s="5">
        <f t="shared" ca="1" si="27"/>
        <v>2223000</v>
      </c>
      <c r="I28" s="4">
        <f t="shared" ref="I28:T36" ca="1" si="29">IFERROR(HLOOKUP(I$3,INDIRECT($E28&amp;"!5:54"),50,FALSE)*I6,"")</f>
        <v>0</v>
      </c>
      <c r="J28" s="4">
        <f t="shared" ca="1" si="29"/>
        <v>78000</v>
      </c>
      <c r="K28" s="4">
        <f t="shared" ca="1" si="29"/>
        <v>390000</v>
      </c>
      <c r="L28" s="4">
        <f t="shared" ca="1" si="29"/>
        <v>117000</v>
      </c>
      <c r="M28" s="4">
        <f t="shared" ca="1" si="29"/>
        <v>273000</v>
      </c>
      <c r="N28" s="4">
        <f t="shared" ca="1" si="29"/>
        <v>546000</v>
      </c>
      <c r="O28" s="4">
        <f t="shared" ca="1" si="29"/>
        <v>702000</v>
      </c>
      <c r="P28" s="4">
        <f t="shared" ca="1" si="29"/>
        <v>117000</v>
      </c>
      <c r="Q28" s="4">
        <f t="shared" ca="1" si="29"/>
        <v>0</v>
      </c>
      <c r="R28" s="4">
        <f t="shared" ca="1" si="29"/>
        <v>0</v>
      </c>
      <c r="S28" s="4">
        <f t="shared" ca="1" si="29"/>
        <v>0</v>
      </c>
      <c r="T28" s="4">
        <f t="shared" ca="1" si="29"/>
        <v>0</v>
      </c>
    </row>
    <row r="29" spans="2:20" outlineLevel="1" x14ac:dyDescent="0.4">
      <c r="B29" s="2"/>
      <c r="C29" s="2" t="s">
        <v>20</v>
      </c>
      <c r="D29" s="2" t="s">
        <v>4</v>
      </c>
      <c r="E29" s="2" t="s">
        <v>55</v>
      </c>
      <c r="F29" s="2" t="str" cm="1">
        <f t="array" aca="1" ref="F29" ca="1">IFERROR(INDIRECT(E29&amp;"!C2"),"")</f>
        <v>野菜</v>
      </c>
      <c r="G29" s="2" t="str" cm="1">
        <f t="array" aca="1" ref="G29" ca="1">IFERROR(INDIRECT(E29&amp;"!C3"),"")</f>
        <v>トマト</v>
      </c>
      <c r="H29" s="5">
        <f t="shared" ca="1" si="27"/>
        <v>5115066.666666667</v>
      </c>
      <c r="I29" s="4">
        <f t="shared" ca="1" si="29"/>
        <v>579800</v>
      </c>
      <c r="J29" s="4">
        <f t="shared" ca="1" si="29"/>
        <v>579800</v>
      </c>
      <c r="K29" s="4">
        <f t="shared" ca="1" si="29"/>
        <v>666466.66666666674</v>
      </c>
      <c r="L29" s="4">
        <f t="shared" ca="1" si="29"/>
        <v>753133.33333333326</v>
      </c>
      <c r="M29" s="4">
        <f t="shared" ca="1" si="29"/>
        <v>666466.66666666674</v>
      </c>
      <c r="N29" s="4">
        <f t="shared" ca="1" si="29"/>
        <v>320666.66666666669</v>
      </c>
      <c r="O29" s="4">
        <f t="shared" ca="1" si="29"/>
        <v>39000</v>
      </c>
      <c r="P29" s="4">
        <f t="shared" ca="1" si="29"/>
        <v>78000</v>
      </c>
      <c r="Q29" s="4">
        <f t="shared" ca="1" si="29"/>
        <v>195000</v>
      </c>
      <c r="R29" s="4">
        <f t="shared" ca="1" si="29"/>
        <v>163800</v>
      </c>
      <c r="S29" s="4">
        <f t="shared" ca="1" si="29"/>
        <v>493133.33333333337</v>
      </c>
      <c r="T29" s="4">
        <f t="shared" ca="1" si="29"/>
        <v>579800</v>
      </c>
    </row>
    <row r="30" spans="2:20" outlineLevel="1" x14ac:dyDescent="0.4">
      <c r="B30" s="2"/>
      <c r="C30" s="2" t="s">
        <v>20</v>
      </c>
      <c r="D30" s="2" t="s">
        <v>4</v>
      </c>
      <c r="E30" s="2" t="s">
        <v>56</v>
      </c>
      <c r="F30" s="2" cm="1">
        <f t="array" aca="1" ref="F30" ca="1">IFERROR(INDIRECT(E30&amp;"!C2"),"")</f>
        <v>0</v>
      </c>
      <c r="G30" s="2" cm="1">
        <f t="array" aca="1" ref="G30" ca="1">IFERROR(INDIRECT(E30&amp;"!C3"),"")</f>
        <v>0</v>
      </c>
      <c r="H30" s="5">
        <f t="shared" ca="1" si="27"/>
        <v>0</v>
      </c>
      <c r="I30" s="4">
        <f t="shared" ca="1" si="29"/>
        <v>0</v>
      </c>
      <c r="J30" s="4">
        <f t="shared" ca="1" si="29"/>
        <v>0</v>
      </c>
      <c r="K30" s="4">
        <f t="shared" ca="1" si="29"/>
        <v>0</v>
      </c>
      <c r="L30" s="4">
        <f t="shared" ca="1" si="29"/>
        <v>0</v>
      </c>
      <c r="M30" s="4">
        <f t="shared" ca="1" si="29"/>
        <v>0</v>
      </c>
      <c r="N30" s="4">
        <f t="shared" ca="1" si="29"/>
        <v>0</v>
      </c>
      <c r="O30" s="4">
        <f t="shared" ca="1" si="29"/>
        <v>0</v>
      </c>
      <c r="P30" s="4">
        <f t="shared" ca="1" si="29"/>
        <v>0</v>
      </c>
      <c r="Q30" s="4">
        <f t="shared" ca="1" si="29"/>
        <v>0</v>
      </c>
      <c r="R30" s="4">
        <f t="shared" ca="1" si="29"/>
        <v>0</v>
      </c>
      <c r="S30" s="4">
        <f t="shared" ca="1" si="29"/>
        <v>0</v>
      </c>
      <c r="T30" s="4">
        <f t="shared" ca="1" si="29"/>
        <v>0</v>
      </c>
    </row>
    <row r="31" spans="2:20" outlineLevel="1" x14ac:dyDescent="0.4">
      <c r="B31" s="2"/>
      <c r="C31" s="2" t="s">
        <v>20</v>
      </c>
      <c r="D31" s="2" t="s">
        <v>4</v>
      </c>
      <c r="E31" s="2" t="s">
        <v>57</v>
      </c>
      <c r="F31" s="2" cm="1">
        <f t="array" aca="1" ref="F31" ca="1">IFERROR(INDIRECT(E31&amp;"!C2"),"")</f>
        <v>0</v>
      </c>
      <c r="G31" s="2" cm="1">
        <f t="array" aca="1" ref="G31" ca="1">IFERROR(INDIRECT(E31&amp;"!C3"),"")</f>
        <v>0</v>
      </c>
      <c r="H31" s="5">
        <f t="shared" ca="1" si="27"/>
        <v>0</v>
      </c>
      <c r="I31" s="4">
        <f t="shared" ca="1" si="29"/>
        <v>0</v>
      </c>
      <c r="J31" s="4">
        <f t="shared" ca="1" si="29"/>
        <v>0</v>
      </c>
      <c r="K31" s="4">
        <f t="shared" ca="1" si="29"/>
        <v>0</v>
      </c>
      <c r="L31" s="4">
        <f t="shared" ca="1" si="29"/>
        <v>0</v>
      </c>
      <c r="M31" s="4">
        <f t="shared" ca="1" si="29"/>
        <v>0</v>
      </c>
      <c r="N31" s="4">
        <f t="shared" ca="1" si="29"/>
        <v>0</v>
      </c>
      <c r="O31" s="4">
        <f t="shared" ca="1" si="29"/>
        <v>0</v>
      </c>
      <c r="P31" s="4">
        <f t="shared" ca="1" si="29"/>
        <v>0</v>
      </c>
      <c r="Q31" s="4">
        <f t="shared" ca="1" si="29"/>
        <v>0</v>
      </c>
      <c r="R31" s="4">
        <f t="shared" ca="1" si="29"/>
        <v>0</v>
      </c>
      <c r="S31" s="4">
        <f t="shared" ca="1" si="29"/>
        <v>0</v>
      </c>
      <c r="T31" s="4">
        <f t="shared" ca="1" si="29"/>
        <v>0</v>
      </c>
    </row>
    <row r="32" spans="2:20" outlineLevel="1" x14ac:dyDescent="0.4">
      <c r="B32" s="2"/>
      <c r="C32" s="2" t="s">
        <v>20</v>
      </c>
      <c r="D32" s="2" t="s">
        <v>4</v>
      </c>
      <c r="E32" s="2" t="s">
        <v>58</v>
      </c>
      <c r="F32" s="2" cm="1">
        <f t="array" aca="1" ref="F32" ca="1">IFERROR(INDIRECT(E32&amp;"!C2"),"")</f>
        <v>0</v>
      </c>
      <c r="G32" s="2" cm="1">
        <f t="array" aca="1" ref="G32" ca="1">IFERROR(INDIRECT(E32&amp;"!C3"),"")</f>
        <v>0</v>
      </c>
      <c r="H32" s="5">
        <f t="shared" ca="1" si="27"/>
        <v>0</v>
      </c>
      <c r="I32" s="4">
        <f t="shared" ca="1" si="29"/>
        <v>0</v>
      </c>
      <c r="J32" s="4">
        <f t="shared" ca="1" si="29"/>
        <v>0</v>
      </c>
      <c r="K32" s="4">
        <f t="shared" ca="1" si="29"/>
        <v>0</v>
      </c>
      <c r="L32" s="4">
        <f t="shared" ca="1" si="29"/>
        <v>0</v>
      </c>
      <c r="M32" s="4">
        <f t="shared" ca="1" si="29"/>
        <v>0</v>
      </c>
      <c r="N32" s="4">
        <f t="shared" ca="1" si="29"/>
        <v>0</v>
      </c>
      <c r="O32" s="4">
        <f t="shared" ca="1" si="29"/>
        <v>0</v>
      </c>
      <c r="P32" s="4">
        <f t="shared" ca="1" si="29"/>
        <v>0</v>
      </c>
      <c r="Q32" s="4">
        <f t="shared" ca="1" si="29"/>
        <v>0</v>
      </c>
      <c r="R32" s="4">
        <f t="shared" ca="1" si="29"/>
        <v>0</v>
      </c>
      <c r="S32" s="4">
        <f t="shared" ca="1" si="29"/>
        <v>0</v>
      </c>
      <c r="T32" s="4">
        <f t="shared" ca="1" si="29"/>
        <v>0</v>
      </c>
    </row>
    <row r="33" spans="2:20" outlineLevel="1" x14ac:dyDescent="0.4">
      <c r="B33" s="2"/>
      <c r="C33" s="2" t="s">
        <v>20</v>
      </c>
      <c r="D33" s="2" t="s">
        <v>4</v>
      </c>
      <c r="E33" s="2" t="s">
        <v>59</v>
      </c>
      <c r="F33" s="2" cm="1">
        <f t="array" aca="1" ref="F33" ca="1">IFERROR(INDIRECT(E33&amp;"!C2"),"")</f>
        <v>0</v>
      </c>
      <c r="G33" s="2" cm="1">
        <f t="array" aca="1" ref="G33" ca="1">IFERROR(INDIRECT(E33&amp;"!C3"),"")</f>
        <v>0</v>
      </c>
      <c r="H33" s="5">
        <f t="shared" ca="1" si="27"/>
        <v>0</v>
      </c>
      <c r="I33" s="4">
        <f t="shared" ca="1" si="29"/>
        <v>0</v>
      </c>
      <c r="J33" s="4">
        <f t="shared" ca="1" si="29"/>
        <v>0</v>
      </c>
      <c r="K33" s="4">
        <f t="shared" ca="1" si="29"/>
        <v>0</v>
      </c>
      <c r="L33" s="4">
        <f t="shared" ca="1" si="29"/>
        <v>0</v>
      </c>
      <c r="M33" s="4">
        <f t="shared" ca="1" si="29"/>
        <v>0</v>
      </c>
      <c r="N33" s="4">
        <f t="shared" ca="1" si="29"/>
        <v>0</v>
      </c>
      <c r="O33" s="4">
        <f t="shared" ca="1" si="29"/>
        <v>0</v>
      </c>
      <c r="P33" s="4">
        <f t="shared" ca="1" si="29"/>
        <v>0</v>
      </c>
      <c r="Q33" s="4">
        <f t="shared" ca="1" si="29"/>
        <v>0</v>
      </c>
      <c r="R33" s="4">
        <f t="shared" ca="1" si="29"/>
        <v>0</v>
      </c>
      <c r="S33" s="4">
        <f t="shared" ca="1" si="29"/>
        <v>0</v>
      </c>
      <c r="T33" s="4">
        <f t="shared" ca="1" si="29"/>
        <v>0</v>
      </c>
    </row>
    <row r="34" spans="2:20" outlineLevel="1" x14ac:dyDescent="0.4">
      <c r="B34" s="2"/>
      <c r="C34" s="2" t="s">
        <v>20</v>
      </c>
      <c r="D34" s="2" t="s">
        <v>4</v>
      </c>
      <c r="E34" s="2" t="s">
        <v>60</v>
      </c>
      <c r="F34" s="2" cm="1">
        <f t="array" aca="1" ref="F34" ca="1">IFERROR(INDIRECT(E34&amp;"!C2"),"")</f>
        <v>0</v>
      </c>
      <c r="G34" s="2" cm="1">
        <f t="array" aca="1" ref="G34" ca="1">IFERROR(INDIRECT(E34&amp;"!C3"),"")</f>
        <v>0</v>
      </c>
      <c r="H34" s="5">
        <f t="shared" ca="1" si="27"/>
        <v>0</v>
      </c>
      <c r="I34" s="4">
        <f t="shared" ca="1" si="29"/>
        <v>0</v>
      </c>
      <c r="J34" s="4">
        <f t="shared" ca="1" si="29"/>
        <v>0</v>
      </c>
      <c r="K34" s="4">
        <f t="shared" ca="1" si="29"/>
        <v>0</v>
      </c>
      <c r="L34" s="4">
        <f t="shared" ca="1" si="29"/>
        <v>0</v>
      </c>
      <c r="M34" s="4">
        <f t="shared" ca="1" si="29"/>
        <v>0</v>
      </c>
      <c r="N34" s="4">
        <f t="shared" ca="1" si="29"/>
        <v>0</v>
      </c>
      <c r="O34" s="4">
        <f t="shared" ca="1" si="29"/>
        <v>0</v>
      </c>
      <c r="P34" s="4">
        <f t="shared" ca="1" si="29"/>
        <v>0</v>
      </c>
      <c r="Q34" s="4">
        <f t="shared" ca="1" si="29"/>
        <v>0</v>
      </c>
      <c r="R34" s="4">
        <f t="shared" ca="1" si="29"/>
        <v>0</v>
      </c>
      <c r="S34" s="4">
        <f t="shared" ca="1" si="29"/>
        <v>0</v>
      </c>
      <c r="T34" s="4">
        <f t="shared" ca="1" si="29"/>
        <v>0</v>
      </c>
    </row>
    <row r="35" spans="2:20" outlineLevel="1" x14ac:dyDescent="0.4">
      <c r="B35" s="2"/>
      <c r="C35" s="2" t="s">
        <v>20</v>
      </c>
      <c r="D35" s="2" t="s">
        <v>4</v>
      </c>
      <c r="E35" s="2" t="s">
        <v>61</v>
      </c>
      <c r="F35" s="2" cm="1">
        <f t="array" aca="1" ref="F35" ca="1">IFERROR(INDIRECT(E35&amp;"!C2"),"")</f>
        <v>0</v>
      </c>
      <c r="G35" s="2" cm="1">
        <f t="array" aca="1" ref="G35" ca="1">IFERROR(INDIRECT(E35&amp;"!C3"),"")</f>
        <v>0</v>
      </c>
      <c r="H35" s="5">
        <f t="shared" ca="1" si="27"/>
        <v>0</v>
      </c>
      <c r="I35" s="4">
        <f t="shared" ca="1" si="29"/>
        <v>0</v>
      </c>
      <c r="J35" s="4">
        <f t="shared" ca="1" si="29"/>
        <v>0</v>
      </c>
      <c r="K35" s="4">
        <f t="shared" ca="1" si="29"/>
        <v>0</v>
      </c>
      <c r="L35" s="4">
        <f t="shared" ca="1" si="29"/>
        <v>0</v>
      </c>
      <c r="M35" s="4">
        <f t="shared" ca="1" si="29"/>
        <v>0</v>
      </c>
      <c r="N35" s="4">
        <f t="shared" ca="1" si="29"/>
        <v>0</v>
      </c>
      <c r="O35" s="4">
        <f t="shared" ca="1" si="29"/>
        <v>0</v>
      </c>
      <c r="P35" s="4">
        <f t="shared" ca="1" si="29"/>
        <v>0</v>
      </c>
      <c r="Q35" s="4">
        <f t="shared" ca="1" si="29"/>
        <v>0</v>
      </c>
      <c r="R35" s="4">
        <f t="shared" ca="1" si="29"/>
        <v>0</v>
      </c>
      <c r="S35" s="4">
        <f t="shared" ca="1" si="29"/>
        <v>0</v>
      </c>
      <c r="T35" s="4">
        <f t="shared" ca="1" si="29"/>
        <v>0</v>
      </c>
    </row>
    <row r="36" spans="2:20" outlineLevel="1" x14ac:dyDescent="0.4">
      <c r="B36" s="2"/>
      <c r="C36" s="2" t="s">
        <v>20</v>
      </c>
      <c r="D36" s="2" t="s">
        <v>4</v>
      </c>
      <c r="E36" s="2" t="s">
        <v>62</v>
      </c>
      <c r="F36" s="2" cm="1">
        <f t="array" aca="1" ref="F36" ca="1">IFERROR(INDIRECT(E36&amp;"!C2"),"")</f>
        <v>0</v>
      </c>
      <c r="G36" s="2" cm="1">
        <f t="array" aca="1" ref="G36" ca="1">IFERROR(INDIRECT(E36&amp;"!C3"),"")</f>
        <v>0</v>
      </c>
      <c r="H36" s="5">
        <f t="shared" ca="1" si="27"/>
        <v>0</v>
      </c>
      <c r="I36" s="4">
        <f t="shared" ca="1" si="29"/>
        <v>0</v>
      </c>
      <c r="J36" s="4">
        <f t="shared" ca="1" si="29"/>
        <v>0</v>
      </c>
      <c r="K36" s="4">
        <f t="shared" ca="1" si="29"/>
        <v>0</v>
      </c>
      <c r="L36" s="4">
        <f t="shared" ca="1" si="29"/>
        <v>0</v>
      </c>
      <c r="M36" s="4">
        <f t="shared" ca="1" si="29"/>
        <v>0</v>
      </c>
      <c r="N36" s="4">
        <f t="shared" ca="1" si="29"/>
        <v>0</v>
      </c>
      <c r="O36" s="4">
        <f t="shared" ca="1" si="29"/>
        <v>0</v>
      </c>
      <c r="P36" s="4">
        <f t="shared" ca="1" si="29"/>
        <v>0</v>
      </c>
      <c r="Q36" s="4">
        <f t="shared" ca="1" si="29"/>
        <v>0</v>
      </c>
      <c r="R36" s="4">
        <f t="shared" ca="1" si="29"/>
        <v>0</v>
      </c>
      <c r="S36" s="4">
        <f t="shared" ca="1" si="29"/>
        <v>0</v>
      </c>
      <c r="T36" s="4">
        <f t="shared" ca="1" si="29"/>
        <v>0</v>
      </c>
    </row>
    <row r="37" spans="2:20" x14ac:dyDescent="0.4">
      <c r="B37" s="2"/>
      <c r="C37" s="2" t="s">
        <v>75</v>
      </c>
      <c r="D37" s="2" t="s">
        <v>5</v>
      </c>
      <c r="E37" s="2"/>
      <c r="F37" s="2"/>
      <c r="G37" s="2"/>
      <c r="H37" s="12">
        <f>AVERAGE(I37:T37)</f>
        <v>4.416666666666667</v>
      </c>
      <c r="I37" s="14">
        <v>5</v>
      </c>
      <c r="J37" s="14">
        <v>5</v>
      </c>
      <c r="K37" s="14">
        <v>5</v>
      </c>
      <c r="L37" s="14">
        <v>5</v>
      </c>
      <c r="M37" s="14">
        <v>5</v>
      </c>
      <c r="N37" s="14">
        <v>5</v>
      </c>
      <c r="O37" s="14">
        <v>4</v>
      </c>
      <c r="P37" s="14">
        <v>3</v>
      </c>
      <c r="Q37" s="14">
        <v>3</v>
      </c>
      <c r="R37" s="14">
        <v>3</v>
      </c>
      <c r="S37" s="14">
        <v>5</v>
      </c>
      <c r="T37" s="14">
        <v>5</v>
      </c>
    </row>
    <row r="38" spans="2:20" x14ac:dyDescent="0.4">
      <c r="B38" s="2"/>
      <c r="C38" s="2" t="s">
        <v>76</v>
      </c>
      <c r="D38" s="2" t="s">
        <v>77</v>
      </c>
      <c r="E38" s="2"/>
      <c r="F38" s="2"/>
      <c r="G38" s="2"/>
      <c r="H38" s="5">
        <f t="shared" ref="H38:T38" ca="1" si="30">H15/H37</f>
        <v>1583.6981132075468</v>
      </c>
      <c r="I38" s="5">
        <f t="shared" ca="1" si="30"/>
        <v>161.19999999999999</v>
      </c>
      <c r="J38" s="5">
        <f t="shared" ca="1" si="30"/>
        <v>113.2</v>
      </c>
      <c r="K38" s="5">
        <f t="shared" ca="1" si="30"/>
        <v>162.53333333333333</v>
      </c>
      <c r="L38" s="5">
        <f t="shared" ca="1" si="30"/>
        <v>133.86666666666667</v>
      </c>
      <c r="M38" s="5">
        <f t="shared" ca="1" si="30"/>
        <v>144.53333333333333</v>
      </c>
      <c r="N38" s="5">
        <f t="shared" ca="1" si="30"/>
        <v>133.33333333333334</v>
      </c>
      <c r="O38" s="5">
        <f t="shared" ca="1" si="30"/>
        <v>142.5</v>
      </c>
      <c r="P38" s="5">
        <f t="shared" ca="1" si="30"/>
        <v>130</v>
      </c>
      <c r="Q38" s="5">
        <f t="shared" ca="1" si="30"/>
        <v>130</v>
      </c>
      <c r="R38" s="5">
        <f t="shared" ca="1" si="30"/>
        <v>102</v>
      </c>
      <c r="S38" s="5">
        <f t="shared" ca="1" si="30"/>
        <v>99.86666666666666</v>
      </c>
      <c r="T38" s="5">
        <f t="shared" ca="1" si="30"/>
        <v>119.2</v>
      </c>
    </row>
    <row r="39" spans="2:20" x14ac:dyDescent="0.4">
      <c r="B39" s="2"/>
      <c r="C39" s="2" t="s">
        <v>90</v>
      </c>
      <c r="D39" s="2" t="s">
        <v>79</v>
      </c>
      <c r="E39" s="2"/>
      <c r="F39" s="2"/>
      <c r="G39" s="2"/>
      <c r="H39" s="5">
        <f ca="1">H26/H37</f>
        <v>2058807.5471698116</v>
      </c>
      <c r="I39" s="5">
        <f t="shared" ref="I39:T39" ca="1" si="31">I26/I37</f>
        <v>209560</v>
      </c>
      <c r="J39" s="5">
        <f t="shared" ca="1" si="31"/>
        <v>147160</v>
      </c>
      <c r="K39" s="5">
        <f t="shared" ca="1" si="31"/>
        <v>211293.33333333334</v>
      </c>
      <c r="L39" s="5">
        <f t="shared" ca="1" si="31"/>
        <v>174026.66666666666</v>
      </c>
      <c r="M39" s="5">
        <f t="shared" ca="1" si="31"/>
        <v>187893.33333333334</v>
      </c>
      <c r="N39" s="5">
        <f t="shared" ca="1" si="31"/>
        <v>173333.33333333334</v>
      </c>
      <c r="O39" s="5">
        <f t="shared" ca="1" si="31"/>
        <v>185250</v>
      </c>
      <c r="P39" s="5">
        <f t="shared" ca="1" si="31"/>
        <v>169000</v>
      </c>
      <c r="Q39" s="5">
        <f t="shared" ca="1" si="31"/>
        <v>169000</v>
      </c>
      <c r="R39" s="5">
        <f t="shared" ca="1" si="31"/>
        <v>132600</v>
      </c>
      <c r="S39" s="5">
        <f t="shared" ca="1" si="31"/>
        <v>129826.66666666667</v>
      </c>
      <c r="T39" s="5">
        <f t="shared" ca="1" si="31"/>
        <v>154960</v>
      </c>
    </row>
    <row r="40" spans="2:20" x14ac:dyDescent="0.4">
      <c r="B40" s="2"/>
      <c r="C40" s="2" t="s">
        <v>49</v>
      </c>
      <c r="D40" s="2" t="s">
        <v>4</v>
      </c>
      <c r="E40" s="2"/>
      <c r="F40" s="2"/>
      <c r="G40" s="2"/>
      <c r="H40" s="5">
        <f ca="1">SUM(I40:T40)</f>
        <v>15093066.666666668</v>
      </c>
      <c r="I40" s="5">
        <f ca="1">I26+I77</f>
        <v>1547800</v>
      </c>
      <c r="J40" s="5">
        <f t="shared" ref="J40:T40" ca="1" si="32">J26+J77</f>
        <v>1235800</v>
      </c>
      <c r="K40" s="5">
        <f t="shared" ca="1" si="32"/>
        <v>1556466.6666666667</v>
      </c>
      <c r="L40" s="5">
        <f t="shared" ca="1" si="32"/>
        <v>1370133.3333333333</v>
      </c>
      <c r="M40" s="5">
        <f t="shared" ca="1" si="32"/>
        <v>1439466.6666666667</v>
      </c>
      <c r="N40" s="5">
        <f t="shared" ca="1" si="32"/>
        <v>1366666.6666666667</v>
      </c>
      <c r="O40" s="5">
        <f t="shared" ca="1" si="32"/>
        <v>1241000</v>
      </c>
      <c r="P40" s="5">
        <f t="shared" ca="1" si="32"/>
        <v>1007000</v>
      </c>
      <c r="Q40" s="5">
        <f t="shared" ca="1" si="32"/>
        <v>1007000</v>
      </c>
      <c r="R40" s="5">
        <f t="shared" ca="1" si="32"/>
        <v>897800</v>
      </c>
      <c r="S40" s="5">
        <f t="shared" ca="1" si="32"/>
        <v>1149133.3333333335</v>
      </c>
      <c r="T40" s="5">
        <f t="shared" ca="1" si="32"/>
        <v>1274800</v>
      </c>
    </row>
    <row r="41" spans="2:20" x14ac:dyDescent="0.4">
      <c r="B41" s="2"/>
      <c r="C41" s="2" t="s">
        <v>78</v>
      </c>
      <c r="D41" s="2" t="s">
        <v>79</v>
      </c>
      <c r="E41" s="2"/>
      <c r="F41" s="2"/>
      <c r="G41" s="2"/>
      <c r="H41" s="5">
        <f t="shared" ref="H41:T41" ca="1" si="33">H40/H37</f>
        <v>3417298.113207547</v>
      </c>
      <c r="I41" s="5">
        <f t="shared" ca="1" si="33"/>
        <v>309560</v>
      </c>
      <c r="J41" s="5">
        <f t="shared" ca="1" si="33"/>
        <v>247160</v>
      </c>
      <c r="K41" s="5">
        <f t="shared" ca="1" si="33"/>
        <v>311293.33333333337</v>
      </c>
      <c r="L41" s="5">
        <f t="shared" ca="1" si="33"/>
        <v>274026.66666666663</v>
      </c>
      <c r="M41" s="5">
        <f t="shared" ca="1" si="33"/>
        <v>287893.33333333337</v>
      </c>
      <c r="N41" s="5">
        <f t="shared" ca="1" si="33"/>
        <v>273333.33333333337</v>
      </c>
      <c r="O41" s="5">
        <f t="shared" ca="1" si="33"/>
        <v>310250</v>
      </c>
      <c r="P41" s="5">
        <f t="shared" ca="1" si="33"/>
        <v>335666.66666666669</v>
      </c>
      <c r="Q41" s="5">
        <f t="shared" ca="1" si="33"/>
        <v>335666.66666666669</v>
      </c>
      <c r="R41" s="5">
        <f t="shared" ca="1" si="33"/>
        <v>299266.66666666669</v>
      </c>
      <c r="S41" s="5">
        <f t="shared" ca="1" si="33"/>
        <v>229826.66666666669</v>
      </c>
      <c r="T41" s="5">
        <f t="shared" ca="1" si="33"/>
        <v>254960</v>
      </c>
    </row>
    <row r="42" spans="2:20" x14ac:dyDescent="0.4">
      <c r="B42" s="2" t="s">
        <v>72</v>
      </c>
      <c r="C42" s="2" t="s">
        <v>27</v>
      </c>
      <c r="D42" s="2" t="s">
        <v>4</v>
      </c>
      <c r="E42" s="2" t="s">
        <v>40</v>
      </c>
      <c r="F42" s="2"/>
      <c r="G42" s="2"/>
      <c r="H42" s="5">
        <f ca="1">SUM(I42:T42)</f>
        <v>53850000</v>
      </c>
      <c r="I42" s="4">
        <f t="shared" ref="I42:T42" ca="1" si="34">SUM(I43:I52)</f>
        <v>13320000</v>
      </c>
      <c r="J42" s="4">
        <f t="shared" ca="1" si="34"/>
        <v>3420000</v>
      </c>
      <c r="K42" s="4">
        <f t="shared" ca="1" si="34"/>
        <v>4560000</v>
      </c>
      <c r="L42" s="4">
        <f t="shared" ca="1" si="34"/>
        <v>5700000</v>
      </c>
      <c r="M42" s="4">
        <f t="shared" ca="1" si="34"/>
        <v>4560000</v>
      </c>
      <c r="N42" s="4">
        <f t="shared" ca="1" si="34"/>
        <v>5190000</v>
      </c>
      <c r="O42" s="4">
        <f t="shared" ca="1" si="34"/>
        <v>8100000</v>
      </c>
      <c r="P42" s="4">
        <f t="shared" ca="1" si="34"/>
        <v>0</v>
      </c>
      <c r="Q42" s="4">
        <f t="shared" ca="1" si="34"/>
        <v>0</v>
      </c>
      <c r="R42" s="4">
        <f t="shared" ca="1" si="34"/>
        <v>0</v>
      </c>
      <c r="S42" s="4">
        <f t="shared" ca="1" si="34"/>
        <v>2280000</v>
      </c>
      <c r="T42" s="4">
        <f t="shared" ca="1" si="34"/>
        <v>6720000</v>
      </c>
    </row>
    <row r="43" spans="2:20" outlineLevel="1" x14ac:dyDescent="0.4">
      <c r="B43" s="2"/>
      <c r="C43" s="2" t="s">
        <v>27</v>
      </c>
      <c r="D43" s="2" t="s">
        <v>4</v>
      </c>
      <c r="E43" s="2" t="s">
        <v>53</v>
      </c>
      <c r="F43" s="2" t="str" cm="1">
        <f t="array" aca="1" ref="F43" ca="1">IFERROR(INDIRECT(E43&amp;"!C2"),"")</f>
        <v>野菜</v>
      </c>
      <c r="G43" s="2" t="str" cm="1">
        <f t="array" aca="1" ref="G43" ca="1">IFERROR(INDIRECT(E43&amp;"!C3"),"")</f>
        <v>にんじん</v>
      </c>
      <c r="H43" s="5">
        <f ca="1">SUM(I43:T43)</f>
        <v>13200000</v>
      </c>
      <c r="I43" s="4">
        <f ca="1">IFERROR(HLOOKUP(I$3,INDIRECT($E43&amp;"!5:9"),5,FALSE)*I5,"")</f>
        <v>9900000</v>
      </c>
      <c r="J43" s="4">
        <f t="shared" ref="J43:T50" ca="1" si="35">IFERROR(HLOOKUP(J$3,INDIRECT($E43&amp;"!5:9"),5,FALSE)*J5,"")</f>
        <v>0</v>
      </c>
      <c r="K43" s="4">
        <f t="shared" ca="1" si="35"/>
        <v>0</v>
      </c>
      <c r="L43" s="4">
        <f t="shared" ca="1" si="35"/>
        <v>0</v>
      </c>
      <c r="M43" s="4">
        <f t="shared" ca="1" si="35"/>
        <v>0</v>
      </c>
      <c r="N43" s="4">
        <f t="shared" ca="1" si="35"/>
        <v>0</v>
      </c>
      <c r="O43" s="4">
        <f t="shared" ca="1" si="35"/>
        <v>0</v>
      </c>
      <c r="P43" s="4">
        <f t="shared" ca="1" si="35"/>
        <v>0</v>
      </c>
      <c r="Q43" s="4">
        <f t="shared" ca="1" si="35"/>
        <v>0</v>
      </c>
      <c r="R43" s="4">
        <f t="shared" ca="1" si="35"/>
        <v>0</v>
      </c>
      <c r="S43" s="4">
        <f t="shared" ca="1" si="35"/>
        <v>0</v>
      </c>
      <c r="T43" s="4">
        <f t="shared" ca="1" si="35"/>
        <v>3300000</v>
      </c>
    </row>
    <row r="44" spans="2:20" outlineLevel="1" x14ac:dyDescent="0.4">
      <c r="B44" s="2"/>
      <c r="C44" s="2" t="s">
        <v>27</v>
      </c>
      <c r="D44" s="2" t="s">
        <v>4</v>
      </c>
      <c r="E44" s="2" t="s">
        <v>54</v>
      </c>
      <c r="F44" s="2" t="str" cm="1">
        <f t="array" aca="1" ref="F44" ca="1">IFERROR(INDIRECT(E44&amp;"!C2"),"")</f>
        <v>野菜</v>
      </c>
      <c r="G44" s="2" t="str" cm="1">
        <f t="array" aca="1" ref="G44" ca="1">IFERROR(INDIRECT(E44&amp;"!C3"),"")</f>
        <v>じゃがいも</v>
      </c>
      <c r="H44" s="5">
        <f t="shared" ref="H44:H77" ca="1" si="36">SUM(I44:T44)</f>
        <v>12150000</v>
      </c>
      <c r="I44" s="4">
        <f t="shared" ref="I44:T52" ca="1" si="37">IFERROR(HLOOKUP(I$3,INDIRECT($E44&amp;"!5:9"),5,FALSE)*I6,"")</f>
        <v>0</v>
      </c>
      <c r="J44" s="4">
        <f t="shared" ca="1" si="37"/>
        <v>0</v>
      </c>
      <c r="K44" s="4">
        <f t="shared" ca="1" si="37"/>
        <v>0</v>
      </c>
      <c r="L44" s="4">
        <f t="shared" ca="1" si="37"/>
        <v>0</v>
      </c>
      <c r="M44" s="4">
        <f t="shared" ca="1" si="37"/>
        <v>0</v>
      </c>
      <c r="N44" s="4">
        <f t="shared" ca="1" si="37"/>
        <v>4050000</v>
      </c>
      <c r="O44" s="4">
        <f t="shared" ca="1" si="37"/>
        <v>8100000</v>
      </c>
      <c r="P44" s="4">
        <f t="shared" ca="1" si="37"/>
        <v>0</v>
      </c>
      <c r="Q44" s="4">
        <f t="shared" ca="1" si="37"/>
        <v>0</v>
      </c>
      <c r="R44" s="4">
        <f t="shared" ca="1" si="37"/>
        <v>0</v>
      </c>
      <c r="S44" s="4">
        <f t="shared" ca="1" si="37"/>
        <v>0</v>
      </c>
      <c r="T44" s="4">
        <f t="shared" ca="1" si="37"/>
        <v>0</v>
      </c>
    </row>
    <row r="45" spans="2:20" outlineLevel="1" x14ac:dyDescent="0.4">
      <c r="B45" s="2"/>
      <c r="C45" s="2" t="s">
        <v>27</v>
      </c>
      <c r="D45" s="2" t="s">
        <v>4</v>
      </c>
      <c r="E45" s="2" t="s">
        <v>55</v>
      </c>
      <c r="F45" s="2" t="str" cm="1">
        <f t="array" aca="1" ref="F45" ca="1">IFERROR(INDIRECT(E45&amp;"!C2"),"")</f>
        <v>野菜</v>
      </c>
      <c r="G45" s="2" t="str" cm="1">
        <f t="array" aca="1" ref="G45" ca="1">IFERROR(INDIRECT(E45&amp;"!C3"),"")</f>
        <v>トマト</v>
      </c>
      <c r="H45" s="5">
        <f t="shared" ca="1" si="36"/>
        <v>28500000</v>
      </c>
      <c r="I45" s="4">
        <f t="shared" ca="1" si="37"/>
        <v>3420000</v>
      </c>
      <c r="J45" s="4">
        <f t="shared" ca="1" si="35"/>
        <v>3420000</v>
      </c>
      <c r="K45" s="4">
        <f t="shared" ca="1" si="35"/>
        <v>4560000</v>
      </c>
      <c r="L45" s="4">
        <f t="shared" ca="1" si="35"/>
        <v>5700000</v>
      </c>
      <c r="M45" s="4">
        <f t="shared" ca="1" si="35"/>
        <v>4560000</v>
      </c>
      <c r="N45" s="4">
        <f t="shared" ca="1" si="35"/>
        <v>1140000</v>
      </c>
      <c r="O45" s="4">
        <f t="shared" ca="1" si="35"/>
        <v>0</v>
      </c>
      <c r="P45" s="4">
        <f t="shared" ca="1" si="35"/>
        <v>0</v>
      </c>
      <c r="Q45" s="4">
        <f t="shared" ca="1" si="35"/>
        <v>0</v>
      </c>
      <c r="R45" s="4">
        <f t="shared" ca="1" si="35"/>
        <v>0</v>
      </c>
      <c r="S45" s="4">
        <f t="shared" ca="1" si="35"/>
        <v>2280000</v>
      </c>
      <c r="T45" s="4">
        <f t="shared" ca="1" si="35"/>
        <v>3420000</v>
      </c>
    </row>
    <row r="46" spans="2:20" outlineLevel="1" x14ac:dyDescent="0.4">
      <c r="B46" s="2"/>
      <c r="C46" s="2" t="s">
        <v>27</v>
      </c>
      <c r="D46" s="2" t="s">
        <v>4</v>
      </c>
      <c r="E46" s="2" t="s">
        <v>56</v>
      </c>
      <c r="F46" s="2" cm="1">
        <f t="array" aca="1" ref="F46" ca="1">IFERROR(INDIRECT(E46&amp;"!C2"),"")</f>
        <v>0</v>
      </c>
      <c r="G46" s="2" cm="1">
        <f t="array" aca="1" ref="G46" ca="1">IFERROR(INDIRECT(E46&amp;"!C3"),"")</f>
        <v>0</v>
      </c>
      <c r="H46" s="5">
        <f t="shared" ca="1" si="36"/>
        <v>0</v>
      </c>
      <c r="I46" s="4">
        <f t="shared" ca="1" si="37"/>
        <v>0</v>
      </c>
      <c r="J46" s="4">
        <f t="shared" ca="1" si="35"/>
        <v>0</v>
      </c>
      <c r="K46" s="4">
        <f t="shared" ca="1" si="35"/>
        <v>0</v>
      </c>
      <c r="L46" s="4">
        <f t="shared" ca="1" si="35"/>
        <v>0</v>
      </c>
      <c r="M46" s="4">
        <f t="shared" ca="1" si="35"/>
        <v>0</v>
      </c>
      <c r="N46" s="4">
        <f t="shared" ca="1" si="35"/>
        <v>0</v>
      </c>
      <c r="O46" s="4">
        <f t="shared" ca="1" si="35"/>
        <v>0</v>
      </c>
      <c r="P46" s="4">
        <f t="shared" ca="1" si="35"/>
        <v>0</v>
      </c>
      <c r="Q46" s="4">
        <f t="shared" ca="1" si="35"/>
        <v>0</v>
      </c>
      <c r="R46" s="4">
        <f t="shared" ca="1" si="35"/>
        <v>0</v>
      </c>
      <c r="S46" s="4">
        <f t="shared" ca="1" si="35"/>
        <v>0</v>
      </c>
      <c r="T46" s="4">
        <f t="shared" ca="1" si="35"/>
        <v>0</v>
      </c>
    </row>
    <row r="47" spans="2:20" outlineLevel="1" x14ac:dyDescent="0.4">
      <c r="B47" s="2"/>
      <c r="C47" s="2" t="s">
        <v>27</v>
      </c>
      <c r="D47" s="2" t="s">
        <v>4</v>
      </c>
      <c r="E47" s="2" t="s">
        <v>57</v>
      </c>
      <c r="F47" s="2" cm="1">
        <f t="array" aca="1" ref="F47" ca="1">IFERROR(INDIRECT(E47&amp;"!C2"),"")</f>
        <v>0</v>
      </c>
      <c r="G47" s="2" cm="1">
        <f t="array" aca="1" ref="G47" ca="1">IFERROR(INDIRECT(E47&amp;"!C3"),"")</f>
        <v>0</v>
      </c>
      <c r="H47" s="5">
        <f t="shared" ca="1" si="36"/>
        <v>0</v>
      </c>
      <c r="I47" s="4">
        <f t="shared" ca="1" si="37"/>
        <v>0</v>
      </c>
      <c r="J47" s="4">
        <f t="shared" ca="1" si="35"/>
        <v>0</v>
      </c>
      <c r="K47" s="4">
        <f t="shared" ca="1" si="35"/>
        <v>0</v>
      </c>
      <c r="L47" s="4">
        <f t="shared" ca="1" si="35"/>
        <v>0</v>
      </c>
      <c r="M47" s="4">
        <f t="shared" ca="1" si="35"/>
        <v>0</v>
      </c>
      <c r="N47" s="4">
        <f t="shared" ca="1" si="35"/>
        <v>0</v>
      </c>
      <c r="O47" s="4">
        <f t="shared" ca="1" si="35"/>
        <v>0</v>
      </c>
      <c r="P47" s="4">
        <f t="shared" ca="1" si="35"/>
        <v>0</v>
      </c>
      <c r="Q47" s="4">
        <f t="shared" ca="1" si="35"/>
        <v>0</v>
      </c>
      <c r="R47" s="4">
        <f t="shared" ca="1" si="35"/>
        <v>0</v>
      </c>
      <c r="S47" s="4">
        <f t="shared" ca="1" si="35"/>
        <v>0</v>
      </c>
      <c r="T47" s="4">
        <f t="shared" ca="1" si="35"/>
        <v>0</v>
      </c>
    </row>
    <row r="48" spans="2:20" outlineLevel="1" x14ac:dyDescent="0.4">
      <c r="B48" s="2"/>
      <c r="C48" s="2" t="s">
        <v>27</v>
      </c>
      <c r="D48" s="2" t="s">
        <v>4</v>
      </c>
      <c r="E48" s="2" t="s">
        <v>58</v>
      </c>
      <c r="F48" s="2" cm="1">
        <f t="array" aca="1" ref="F48" ca="1">IFERROR(INDIRECT(E48&amp;"!C2"),"")</f>
        <v>0</v>
      </c>
      <c r="G48" s="2" cm="1">
        <f t="array" aca="1" ref="G48" ca="1">IFERROR(INDIRECT(E48&amp;"!C3"),"")</f>
        <v>0</v>
      </c>
      <c r="H48" s="5">
        <f t="shared" ca="1" si="36"/>
        <v>0</v>
      </c>
      <c r="I48" s="4">
        <f t="shared" ca="1" si="37"/>
        <v>0</v>
      </c>
      <c r="J48" s="4">
        <f t="shared" ca="1" si="35"/>
        <v>0</v>
      </c>
      <c r="K48" s="4">
        <f t="shared" ca="1" si="35"/>
        <v>0</v>
      </c>
      <c r="L48" s="4">
        <f t="shared" ca="1" si="35"/>
        <v>0</v>
      </c>
      <c r="M48" s="4">
        <f t="shared" ca="1" si="35"/>
        <v>0</v>
      </c>
      <c r="N48" s="4">
        <f t="shared" ca="1" si="35"/>
        <v>0</v>
      </c>
      <c r="O48" s="4">
        <f t="shared" ca="1" si="35"/>
        <v>0</v>
      </c>
      <c r="P48" s="4">
        <f t="shared" ca="1" si="35"/>
        <v>0</v>
      </c>
      <c r="Q48" s="4">
        <f t="shared" ca="1" si="35"/>
        <v>0</v>
      </c>
      <c r="R48" s="4">
        <f t="shared" ca="1" si="35"/>
        <v>0</v>
      </c>
      <c r="S48" s="4">
        <f t="shared" ca="1" si="35"/>
        <v>0</v>
      </c>
      <c r="T48" s="4">
        <f t="shared" ca="1" si="35"/>
        <v>0</v>
      </c>
    </row>
    <row r="49" spans="2:20" outlineLevel="1" x14ac:dyDescent="0.4">
      <c r="B49" s="2"/>
      <c r="C49" s="2" t="s">
        <v>27</v>
      </c>
      <c r="D49" s="2" t="s">
        <v>4</v>
      </c>
      <c r="E49" s="2" t="s">
        <v>59</v>
      </c>
      <c r="F49" s="2" cm="1">
        <f t="array" aca="1" ref="F49" ca="1">IFERROR(INDIRECT(E49&amp;"!C2"),"")</f>
        <v>0</v>
      </c>
      <c r="G49" s="2" cm="1">
        <f t="array" aca="1" ref="G49" ca="1">IFERROR(INDIRECT(E49&amp;"!C3"),"")</f>
        <v>0</v>
      </c>
      <c r="H49" s="5">
        <f t="shared" ca="1" si="36"/>
        <v>0</v>
      </c>
      <c r="I49" s="4">
        <f t="shared" ca="1" si="37"/>
        <v>0</v>
      </c>
      <c r="J49" s="4">
        <f t="shared" ca="1" si="35"/>
        <v>0</v>
      </c>
      <c r="K49" s="4">
        <f t="shared" ca="1" si="35"/>
        <v>0</v>
      </c>
      <c r="L49" s="4">
        <f t="shared" ca="1" si="35"/>
        <v>0</v>
      </c>
      <c r="M49" s="4">
        <f t="shared" ca="1" si="35"/>
        <v>0</v>
      </c>
      <c r="N49" s="4">
        <f t="shared" ca="1" si="35"/>
        <v>0</v>
      </c>
      <c r="O49" s="4">
        <f t="shared" ca="1" si="35"/>
        <v>0</v>
      </c>
      <c r="P49" s="4">
        <f t="shared" ca="1" si="35"/>
        <v>0</v>
      </c>
      <c r="Q49" s="4">
        <f t="shared" ca="1" si="35"/>
        <v>0</v>
      </c>
      <c r="R49" s="4">
        <f t="shared" ca="1" si="35"/>
        <v>0</v>
      </c>
      <c r="S49" s="4">
        <f t="shared" ca="1" si="35"/>
        <v>0</v>
      </c>
      <c r="T49" s="4">
        <f t="shared" ca="1" si="35"/>
        <v>0</v>
      </c>
    </row>
    <row r="50" spans="2:20" outlineLevel="1" x14ac:dyDescent="0.4">
      <c r="B50" s="2"/>
      <c r="C50" s="2" t="s">
        <v>27</v>
      </c>
      <c r="D50" s="2" t="s">
        <v>4</v>
      </c>
      <c r="E50" s="2" t="s">
        <v>60</v>
      </c>
      <c r="F50" s="2" cm="1">
        <f t="array" aca="1" ref="F50" ca="1">IFERROR(INDIRECT(E50&amp;"!C2"),"")</f>
        <v>0</v>
      </c>
      <c r="G50" s="2" cm="1">
        <f t="array" aca="1" ref="G50" ca="1">IFERROR(INDIRECT(E50&amp;"!C3"),"")</f>
        <v>0</v>
      </c>
      <c r="H50" s="5">
        <f t="shared" ca="1" si="36"/>
        <v>0</v>
      </c>
      <c r="I50" s="4">
        <f t="shared" ca="1" si="37"/>
        <v>0</v>
      </c>
      <c r="J50" s="4">
        <f t="shared" ca="1" si="35"/>
        <v>0</v>
      </c>
      <c r="K50" s="4">
        <f t="shared" ca="1" si="35"/>
        <v>0</v>
      </c>
      <c r="L50" s="4">
        <f t="shared" ca="1" si="35"/>
        <v>0</v>
      </c>
      <c r="M50" s="4">
        <f t="shared" ca="1" si="35"/>
        <v>0</v>
      </c>
      <c r="N50" s="4">
        <f t="shared" ca="1" si="35"/>
        <v>0</v>
      </c>
      <c r="O50" s="4">
        <f t="shared" ca="1" si="35"/>
        <v>0</v>
      </c>
      <c r="P50" s="4">
        <f t="shared" ca="1" si="35"/>
        <v>0</v>
      </c>
      <c r="Q50" s="4">
        <f t="shared" ca="1" si="35"/>
        <v>0</v>
      </c>
      <c r="R50" s="4">
        <f t="shared" ca="1" si="35"/>
        <v>0</v>
      </c>
      <c r="S50" s="4">
        <f t="shared" ca="1" si="35"/>
        <v>0</v>
      </c>
      <c r="T50" s="4">
        <f t="shared" ca="1" si="35"/>
        <v>0</v>
      </c>
    </row>
    <row r="51" spans="2:20" outlineLevel="1" x14ac:dyDescent="0.4">
      <c r="B51" s="2"/>
      <c r="C51" s="2" t="s">
        <v>27</v>
      </c>
      <c r="D51" s="2" t="s">
        <v>4</v>
      </c>
      <c r="E51" s="2" t="s">
        <v>61</v>
      </c>
      <c r="F51" s="2" cm="1">
        <f t="array" aca="1" ref="F51" ca="1">IFERROR(INDIRECT(E51&amp;"!C2"),"")</f>
        <v>0</v>
      </c>
      <c r="G51" s="2" cm="1">
        <f t="array" aca="1" ref="G51" ca="1">IFERROR(INDIRECT(E51&amp;"!C3"),"")</f>
        <v>0</v>
      </c>
      <c r="H51" s="5">
        <f t="shared" ca="1" si="36"/>
        <v>0</v>
      </c>
      <c r="I51" s="4">
        <f t="shared" ca="1" si="37"/>
        <v>0</v>
      </c>
      <c r="J51" s="4">
        <f t="shared" ref="J51:T52" ca="1" si="38">IFERROR(HLOOKUP(J$3,INDIRECT($E51&amp;"!5:9"),5,FALSE)*J13,"")</f>
        <v>0</v>
      </c>
      <c r="K51" s="4">
        <f t="shared" ca="1" si="38"/>
        <v>0</v>
      </c>
      <c r="L51" s="4">
        <f t="shared" ca="1" si="38"/>
        <v>0</v>
      </c>
      <c r="M51" s="4">
        <f t="shared" ca="1" si="38"/>
        <v>0</v>
      </c>
      <c r="N51" s="4">
        <f t="shared" ca="1" si="38"/>
        <v>0</v>
      </c>
      <c r="O51" s="4">
        <f t="shared" ca="1" si="38"/>
        <v>0</v>
      </c>
      <c r="P51" s="4">
        <f t="shared" ca="1" si="38"/>
        <v>0</v>
      </c>
      <c r="Q51" s="4">
        <f t="shared" ca="1" si="38"/>
        <v>0</v>
      </c>
      <c r="R51" s="4">
        <f t="shared" ca="1" si="38"/>
        <v>0</v>
      </c>
      <c r="S51" s="4">
        <f t="shared" ca="1" si="38"/>
        <v>0</v>
      </c>
      <c r="T51" s="4">
        <f t="shared" ca="1" si="38"/>
        <v>0</v>
      </c>
    </row>
    <row r="52" spans="2:20" outlineLevel="1" x14ac:dyDescent="0.4">
      <c r="B52" s="2"/>
      <c r="C52" s="2" t="s">
        <v>27</v>
      </c>
      <c r="D52" s="2" t="s">
        <v>4</v>
      </c>
      <c r="E52" s="2" t="s">
        <v>62</v>
      </c>
      <c r="F52" s="2" cm="1">
        <f t="array" aca="1" ref="F52" ca="1">IFERROR(INDIRECT(E52&amp;"!C2"),"")</f>
        <v>0</v>
      </c>
      <c r="G52" s="2" cm="1">
        <f t="array" aca="1" ref="G52" ca="1">IFERROR(INDIRECT(E52&amp;"!C3"),"")</f>
        <v>0</v>
      </c>
      <c r="H52" s="5">
        <f t="shared" ca="1" si="36"/>
        <v>0</v>
      </c>
      <c r="I52" s="4">
        <f t="shared" ca="1" si="37"/>
        <v>0</v>
      </c>
      <c r="J52" s="4">
        <f t="shared" ca="1" si="38"/>
        <v>0</v>
      </c>
      <c r="K52" s="4">
        <f t="shared" ca="1" si="38"/>
        <v>0</v>
      </c>
      <c r="L52" s="4">
        <f t="shared" ca="1" si="38"/>
        <v>0</v>
      </c>
      <c r="M52" s="4">
        <f t="shared" ca="1" si="38"/>
        <v>0</v>
      </c>
      <c r="N52" s="4">
        <f t="shared" ca="1" si="38"/>
        <v>0</v>
      </c>
      <c r="O52" s="4">
        <f t="shared" ca="1" si="38"/>
        <v>0</v>
      </c>
      <c r="P52" s="4">
        <f t="shared" ca="1" si="38"/>
        <v>0</v>
      </c>
      <c r="Q52" s="4">
        <f t="shared" ca="1" si="38"/>
        <v>0</v>
      </c>
      <c r="R52" s="4">
        <f t="shared" ca="1" si="38"/>
        <v>0</v>
      </c>
      <c r="S52" s="4">
        <f t="shared" ca="1" si="38"/>
        <v>0</v>
      </c>
      <c r="T52" s="4">
        <f t="shared" ca="1" si="38"/>
        <v>0</v>
      </c>
    </row>
    <row r="53" spans="2:20" x14ac:dyDescent="0.4">
      <c r="B53" s="2"/>
      <c r="C53" s="2" t="s">
        <v>63</v>
      </c>
      <c r="D53" s="2" t="s">
        <v>4</v>
      </c>
      <c r="E53" s="2" t="s">
        <v>40</v>
      </c>
      <c r="F53" s="2"/>
      <c r="G53" s="2"/>
      <c r="H53" s="5">
        <f t="shared" ca="1" si="36"/>
        <v>19599900</v>
      </c>
      <c r="I53" s="4">
        <f t="shared" ref="I53:T53" ca="1" si="39">SUM(I54:I63)</f>
        <v>4831800</v>
      </c>
      <c r="J53" s="4">
        <f t="shared" ca="1" si="39"/>
        <v>927600</v>
      </c>
      <c r="K53" s="4">
        <f t="shared" ca="1" si="39"/>
        <v>951600</v>
      </c>
      <c r="L53" s="4">
        <f t="shared" ca="1" si="39"/>
        <v>528600</v>
      </c>
      <c r="M53" s="4">
        <f t="shared" ca="1" si="39"/>
        <v>624600</v>
      </c>
      <c r="N53" s="4">
        <f t="shared" ca="1" si="39"/>
        <v>706500</v>
      </c>
      <c r="O53" s="4">
        <f t="shared" ca="1" si="39"/>
        <v>594000</v>
      </c>
      <c r="P53" s="4">
        <f t="shared" ca="1" si="39"/>
        <v>7740600</v>
      </c>
      <c r="Q53" s="4">
        <f t="shared" ca="1" si="39"/>
        <v>568800</v>
      </c>
      <c r="R53" s="4">
        <f t="shared" ca="1" si="39"/>
        <v>459600</v>
      </c>
      <c r="S53" s="4">
        <f t="shared" ca="1" si="39"/>
        <v>777600</v>
      </c>
      <c r="T53" s="4">
        <f t="shared" ca="1" si="39"/>
        <v>888600</v>
      </c>
    </row>
    <row r="54" spans="2:20" outlineLevel="1" x14ac:dyDescent="0.4">
      <c r="B54" s="2"/>
      <c r="C54" s="2" t="s">
        <v>63</v>
      </c>
      <c r="D54" s="2" t="s">
        <v>4</v>
      </c>
      <c r="E54" s="2" t="s">
        <v>53</v>
      </c>
      <c r="F54" s="2" t="str" cm="1">
        <f t="array" aca="1" ref="F54" ca="1">IFERROR(INDIRECT(E54&amp;"!C2"),"")</f>
        <v>野菜</v>
      </c>
      <c r="G54" s="2" t="str" cm="1">
        <f t="array" aca="1" ref="G54" ca="1">IFERROR(INDIRECT(E54&amp;"!C3"),"")</f>
        <v>にんじん</v>
      </c>
      <c r="H54" s="5">
        <f t="shared" ca="1" si="36"/>
        <v>3360000</v>
      </c>
      <c r="I54" s="4">
        <f ca="1">IFERROR(HLOOKUP(I$3,INDIRECT($E54&amp;"!5:17"),13,FALSE)*I5,"")</f>
        <v>282000</v>
      </c>
      <c r="J54" s="4">
        <f t="shared" ref="J54:T61" ca="1" si="40">IFERROR(HLOOKUP(J$3,INDIRECT($E54&amp;"!5:17"),13,FALSE)*J5,"")</f>
        <v>78000</v>
      </c>
      <c r="K54" s="4">
        <f t="shared" ca="1" si="40"/>
        <v>0</v>
      </c>
      <c r="L54" s="4">
        <f t="shared" ca="1" si="40"/>
        <v>0</v>
      </c>
      <c r="M54" s="4">
        <f t="shared" ca="1" si="40"/>
        <v>0</v>
      </c>
      <c r="N54" s="4">
        <f t="shared" ca="1" si="40"/>
        <v>0</v>
      </c>
      <c r="O54" s="4">
        <f t="shared" ca="1" si="40"/>
        <v>0</v>
      </c>
      <c r="P54" s="4">
        <f t="shared" ca="1" si="40"/>
        <v>2143800</v>
      </c>
      <c r="Q54" s="4">
        <f t="shared" ca="1" si="40"/>
        <v>343800</v>
      </c>
      <c r="R54" s="4">
        <f t="shared" ca="1" si="40"/>
        <v>235800</v>
      </c>
      <c r="S54" s="4">
        <f t="shared" ca="1" si="40"/>
        <v>157800</v>
      </c>
      <c r="T54" s="4">
        <f t="shared" ca="1" si="40"/>
        <v>118800</v>
      </c>
    </row>
    <row r="55" spans="2:20" outlineLevel="1" x14ac:dyDescent="0.4">
      <c r="B55" s="2"/>
      <c r="C55" s="2" t="s">
        <v>63</v>
      </c>
      <c r="D55" s="2" t="s">
        <v>4</v>
      </c>
      <c r="E55" s="2" t="s">
        <v>54</v>
      </c>
      <c r="F55" s="2" t="str" cm="1">
        <f t="array" aca="1" ref="F55" ca="1">IFERROR(INDIRECT(E55&amp;"!C2"),"")</f>
        <v>野菜</v>
      </c>
      <c r="G55" s="2" t="str" cm="1">
        <f t="array" aca="1" ref="G55" ca="1">IFERROR(INDIRECT(E55&amp;"!C3"),"")</f>
        <v>じゃがいも</v>
      </c>
      <c r="H55" s="5">
        <f t="shared" ca="1" si="36"/>
        <v>5791500</v>
      </c>
      <c r="I55" s="4">
        <f t="shared" ref="I55:T63" ca="1" si="41">IFERROR(HLOOKUP(I$3,INDIRECT($E55&amp;"!5:17"),13,FALSE)*I6,"")</f>
        <v>3780000</v>
      </c>
      <c r="J55" s="4">
        <f t="shared" ca="1" si="41"/>
        <v>79800</v>
      </c>
      <c r="K55" s="4">
        <f t="shared" ca="1" si="41"/>
        <v>391800</v>
      </c>
      <c r="L55" s="4">
        <f t="shared" ca="1" si="41"/>
        <v>118800</v>
      </c>
      <c r="M55" s="4">
        <f t="shared" ca="1" si="41"/>
        <v>274800</v>
      </c>
      <c r="N55" s="4">
        <f t="shared" ca="1" si="41"/>
        <v>472500</v>
      </c>
      <c r="O55" s="4">
        <f t="shared" ca="1" si="41"/>
        <v>555000</v>
      </c>
      <c r="P55" s="4">
        <f t="shared" ca="1" si="41"/>
        <v>118800</v>
      </c>
      <c r="Q55" s="4">
        <f t="shared" ca="1" si="41"/>
        <v>0</v>
      </c>
      <c r="R55" s="4">
        <f t="shared" ca="1" si="41"/>
        <v>0</v>
      </c>
      <c r="S55" s="4">
        <f t="shared" ca="1" si="41"/>
        <v>0</v>
      </c>
      <c r="T55" s="4">
        <f t="shared" ca="1" si="41"/>
        <v>0</v>
      </c>
    </row>
    <row r="56" spans="2:20" outlineLevel="1" x14ac:dyDescent="0.4">
      <c r="B56" s="2"/>
      <c r="C56" s="2" t="s">
        <v>63</v>
      </c>
      <c r="D56" s="2" t="s">
        <v>4</v>
      </c>
      <c r="E56" s="2" t="s">
        <v>55</v>
      </c>
      <c r="F56" s="2" t="str" cm="1">
        <f t="array" aca="1" ref="F56" ca="1">IFERROR(INDIRECT(E56&amp;"!C2"),"")</f>
        <v>野菜</v>
      </c>
      <c r="G56" s="2" t="str" cm="1">
        <f t="array" aca="1" ref="G56" ca="1">IFERROR(INDIRECT(E56&amp;"!C3"),"")</f>
        <v>トマト</v>
      </c>
      <c r="H56" s="5">
        <f t="shared" ca="1" si="36"/>
        <v>10448400</v>
      </c>
      <c r="I56" s="4">
        <f t="shared" ca="1" si="41"/>
        <v>769800</v>
      </c>
      <c r="J56" s="4">
        <f t="shared" ca="1" si="40"/>
        <v>769800</v>
      </c>
      <c r="K56" s="4">
        <f t="shared" ca="1" si="40"/>
        <v>559800</v>
      </c>
      <c r="L56" s="4">
        <f t="shared" ca="1" si="40"/>
        <v>409800</v>
      </c>
      <c r="M56" s="4">
        <f t="shared" ca="1" si="40"/>
        <v>349800</v>
      </c>
      <c r="N56" s="4">
        <f t="shared" ca="1" si="40"/>
        <v>234000</v>
      </c>
      <c r="O56" s="4">
        <f t="shared" ca="1" si="40"/>
        <v>39000</v>
      </c>
      <c r="P56" s="4">
        <f t="shared" ca="1" si="40"/>
        <v>5478000</v>
      </c>
      <c r="Q56" s="4">
        <f t="shared" ca="1" si="40"/>
        <v>225000</v>
      </c>
      <c r="R56" s="4">
        <f t="shared" ca="1" si="40"/>
        <v>223800</v>
      </c>
      <c r="S56" s="4">
        <f t="shared" ca="1" si="40"/>
        <v>619800</v>
      </c>
      <c r="T56" s="4">
        <f t="shared" ca="1" si="40"/>
        <v>769800</v>
      </c>
    </row>
    <row r="57" spans="2:20" outlineLevel="1" x14ac:dyDescent="0.4">
      <c r="B57" s="2"/>
      <c r="C57" s="2" t="s">
        <v>63</v>
      </c>
      <c r="D57" s="2" t="s">
        <v>4</v>
      </c>
      <c r="E57" s="2" t="s">
        <v>56</v>
      </c>
      <c r="F57" s="2" cm="1">
        <f t="array" aca="1" ref="F57" ca="1">IFERROR(INDIRECT(E57&amp;"!C2"),"")</f>
        <v>0</v>
      </c>
      <c r="G57" s="2" cm="1">
        <f t="array" aca="1" ref="G57" ca="1">IFERROR(INDIRECT(E57&amp;"!C3"),"")</f>
        <v>0</v>
      </c>
      <c r="H57" s="5">
        <f t="shared" ca="1" si="36"/>
        <v>0</v>
      </c>
      <c r="I57" s="4">
        <f t="shared" ca="1" si="41"/>
        <v>0</v>
      </c>
      <c r="J57" s="4">
        <f t="shared" ca="1" si="40"/>
        <v>0</v>
      </c>
      <c r="K57" s="4">
        <f t="shared" ca="1" si="40"/>
        <v>0</v>
      </c>
      <c r="L57" s="4">
        <f t="shared" ca="1" si="40"/>
        <v>0</v>
      </c>
      <c r="M57" s="4">
        <f t="shared" ca="1" si="40"/>
        <v>0</v>
      </c>
      <c r="N57" s="4">
        <f t="shared" ca="1" si="40"/>
        <v>0</v>
      </c>
      <c r="O57" s="4">
        <f t="shared" ca="1" si="40"/>
        <v>0</v>
      </c>
      <c r="P57" s="4">
        <f t="shared" ca="1" si="40"/>
        <v>0</v>
      </c>
      <c r="Q57" s="4">
        <f t="shared" ca="1" si="40"/>
        <v>0</v>
      </c>
      <c r="R57" s="4">
        <f t="shared" ca="1" si="40"/>
        <v>0</v>
      </c>
      <c r="S57" s="4">
        <f t="shared" ca="1" si="40"/>
        <v>0</v>
      </c>
      <c r="T57" s="4">
        <f t="shared" ca="1" si="40"/>
        <v>0</v>
      </c>
    </row>
    <row r="58" spans="2:20" outlineLevel="1" x14ac:dyDescent="0.4">
      <c r="B58" s="2"/>
      <c r="C58" s="2" t="s">
        <v>63</v>
      </c>
      <c r="D58" s="2" t="s">
        <v>4</v>
      </c>
      <c r="E58" s="2" t="s">
        <v>57</v>
      </c>
      <c r="F58" s="2" cm="1">
        <f t="array" aca="1" ref="F58" ca="1">IFERROR(INDIRECT(E58&amp;"!C2"),"")</f>
        <v>0</v>
      </c>
      <c r="G58" s="2" cm="1">
        <f t="array" aca="1" ref="G58" ca="1">IFERROR(INDIRECT(E58&amp;"!C3"),"")</f>
        <v>0</v>
      </c>
      <c r="H58" s="5">
        <f t="shared" ca="1" si="36"/>
        <v>0</v>
      </c>
      <c r="I58" s="4">
        <f t="shared" ca="1" si="41"/>
        <v>0</v>
      </c>
      <c r="J58" s="4">
        <f t="shared" ca="1" si="40"/>
        <v>0</v>
      </c>
      <c r="K58" s="4">
        <f t="shared" ca="1" si="40"/>
        <v>0</v>
      </c>
      <c r="L58" s="4">
        <f t="shared" ca="1" si="40"/>
        <v>0</v>
      </c>
      <c r="M58" s="4">
        <f t="shared" ca="1" si="40"/>
        <v>0</v>
      </c>
      <c r="N58" s="4">
        <f t="shared" ca="1" si="40"/>
        <v>0</v>
      </c>
      <c r="O58" s="4">
        <f t="shared" ca="1" si="40"/>
        <v>0</v>
      </c>
      <c r="P58" s="4">
        <f t="shared" ca="1" si="40"/>
        <v>0</v>
      </c>
      <c r="Q58" s="4">
        <f t="shared" ca="1" si="40"/>
        <v>0</v>
      </c>
      <c r="R58" s="4">
        <f t="shared" ca="1" si="40"/>
        <v>0</v>
      </c>
      <c r="S58" s="4">
        <f t="shared" ca="1" si="40"/>
        <v>0</v>
      </c>
      <c r="T58" s="4">
        <f t="shared" ca="1" si="40"/>
        <v>0</v>
      </c>
    </row>
    <row r="59" spans="2:20" outlineLevel="1" x14ac:dyDescent="0.4">
      <c r="B59" s="2"/>
      <c r="C59" s="2" t="s">
        <v>63</v>
      </c>
      <c r="D59" s="2" t="s">
        <v>4</v>
      </c>
      <c r="E59" s="2" t="s">
        <v>58</v>
      </c>
      <c r="F59" s="2" cm="1">
        <f t="array" aca="1" ref="F59" ca="1">IFERROR(INDIRECT(E59&amp;"!C2"),"")</f>
        <v>0</v>
      </c>
      <c r="G59" s="2" cm="1">
        <f t="array" aca="1" ref="G59" ca="1">IFERROR(INDIRECT(E59&amp;"!C3"),"")</f>
        <v>0</v>
      </c>
      <c r="H59" s="5">
        <f t="shared" ca="1" si="36"/>
        <v>0</v>
      </c>
      <c r="I59" s="4">
        <f t="shared" ca="1" si="41"/>
        <v>0</v>
      </c>
      <c r="J59" s="4">
        <f t="shared" ca="1" si="40"/>
        <v>0</v>
      </c>
      <c r="K59" s="4">
        <f t="shared" ca="1" si="40"/>
        <v>0</v>
      </c>
      <c r="L59" s="4">
        <f t="shared" ca="1" si="40"/>
        <v>0</v>
      </c>
      <c r="M59" s="4">
        <f t="shared" ca="1" si="40"/>
        <v>0</v>
      </c>
      <c r="N59" s="4">
        <f t="shared" ca="1" si="40"/>
        <v>0</v>
      </c>
      <c r="O59" s="4">
        <f t="shared" ca="1" si="40"/>
        <v>0</v>
      </c>
      <c r="P59" s="4">
        <f t="shared" ca="1" si="40"/>
        <v>0</v>
      </c>
      <c r="Q59" s="4">
        <f t="shared" ca="1" si="40"/>
        <v>0</v>
      </c>
      <c r="R59" s="4">
        <f t="shared" ca="1" si="40"/>
        <v>0</v>
      </c>
      <c r="S59" s="4">
        <f t="shared" ca="1" si="40"/>
        <v>0</v>
      </c>
      <c r="T59" s="4">
        <f t="shared" ca="1" si="40"/>
        <v>0</v>
      </c>
    </row>
    <row r="60" spans="2:20" outlineLevel="1" x14ac:dyDescent="0.4">
      <c r="B60" s="2"/>
      <c r="C60" s="2" t="s">
        <v>63</v>
      </c>
      <c r="D60" s="2" t="s">
        <v>4</v>
      </c>
      <c r="E60" s="2" t="s">
        <v>59</v>
      </c>
      <c r="F60" s="2" cm="1">
        <f t="array" aca="1" ref="F60" ca="1">IFERROR(INDIRECT(E60&amp;"!C2"),"")</f>
        <v>0</v>
      </c>
      <c r="G60" s="2" cm="1">
        <f t="array" aca="1" ref="G60" ca="1">IFERROR(INDIRECT(E60&amp;"!C3"),"")</f>
        <v>0</v>
      </c>
      <c r="H60" s="5">
        <f t="shared" ca="1" si="36"/>
        <v>0</v>
      </c>
      <c r="I60" s="4">
        <f t="shared" ca="1" si="41"/>
        <v>0</v>
      </c>
      <c r="J60" s="4">
        <f t="shared" ca="1" si="40"/>
        <v>0</v>
      </c>
      <c r="K60" s="4">
        <f t="shared" ca="1" si="40"/>
        <v>0</v>
      </c>
      <c r="L60" s="4">
        <f t="shared" ca="1" si="40"/>
        <v>0</v>
      </c>
      <c r="M60" s="4">
        <f t="shared" ca="1" si="40"/>
        <v>0</v>
      </c>
      <c r="N60" s="4">
        <f t="shared" ca="1" si="40"/>
        <v>0</v>
      </c>
      <c r="O60" s="4">
        <f t="shared" ca="1" si="40"/>
        <v>0</v>
      </c>
      <c r="P60" s="4">
        <f t="shared" ca="1" si="40"/>
        <v>0</v>
      </c>
      <c r="Q60" s="4">
        <f t="shared" ca="1" si="40"/>
        <v>0</v>
      </c>
      <c r="R60" s="4">
        <f t="shared" ca="1" si="40"/>
        <v>0</v>
      </c>
      <c r="S60" s="4">
        <f t="shared" ca="1" si="40"/>
        <v>0</v>
      </c>
      <c r="T60" s="4">
        <f t="shared" ca="1" si="40"/>
        <v>0</v>
      </c>
    </row>
    <row r="61" spans="2:20" outlineLevel="1" x14ac:dyDescent="0.4">
      <c r="B61" s="2"/>
      <c r="C61" s="2" t="s">
        <v>63</v>
      </c>
      <c r="D61" s="2" t="s">
        <v>4</v>
      </c>
      <c r="E61" s="2" t="s">
        <v>60</v>
      </c>
      <c r="F61" s="2" cm="1">
        <f t="array" aca="1" ref="F61" ca="1">IFERROR(INDIRECT(E61&amp;"!C2"),"")</f>
        <v>0</v>
      </c>
      <c r="G61" s="2" cm="1">
        <f t="array" aca="1" ref="G61" ca="1">IFERROR(INDIRECT(E61&amp;"!C3"),"")</f>
        <v>0</v>
      </c>
      <c r="H61" s="5">
        <f t="shared" ca="1" si="36"/>
        <v>0</v>
      </c>
      <c r="I61" s="4">
        <f t="shared" ca="1" si="41"/>
        <v>0</v>
      </c>
      <c r="J61" s="4">
        <f t="shared" ca="1" si="40"/>
        <v>0</v>
      </c>
      <c r="K61" s="4">
        <f t="shared" ca="1" si="40"/>
        <v>0</v>
      </c>
      <c r="L61" s="4">
        <f t="shared" ca="1" si="40"/>
        <v>0</v>
      </c>
      <c r="M61" s="4">
        <f t="shared" ca="1" si="40"/>
        <v>0</v>
      </c>
      <c r="N61" s="4">
        <f t="shared" ca="1" si="40"/>
        <v>0</v>
      </c>
      <c r="O61" s="4">
        <f t="shared" ca="1" si="40"/>
        <v>0</v>
      </c>
      <c r="P61" s="4">
        <f t="shared" ca="1" si="40"/>
        <v>0</v>
      </c>
      <c r="Q61" s="4">
        <f t="shared" ca="1" si="40"/>
        <v>0</v>
      </c>
      <c r="R61" s="4">
        <f t="shared" ca="1" si="40"/>
        <v>0</v>
      </c>
      <c r="S61" s="4">
        <f t="shared" ca="1" si="40"/>
        <v>0</v>
      </c>
      <c r="T61" s="4">
        <f t="shared" ca="1" si="40"/>
        <v>0</v>
      </c>
    </row>
    <row r="62" spans="2:20" outlineLevel="1" x14ac:dyDescent="0.4">
      <c r="B62" s="2"/>
      <c r="C62" s="2" t="s">
        <v>63</v>
      </c>
      <c r="D62" s="2" t="s">
        <v>4</v>
      </c>
      <c r="E62" s="2" t="s">
        <v>61</v>
      </c>
      <c r="F62" s="2" cm="1">
        <f t="array" aca="1" ref="F62" ca="1">IFERROR(INDIRECT(E62&amp;"!C2"),"")</f>
        <v>0</v>
      </c>
      <c r="G62" s="2" cm="1">
        <f t="array" aca="1" ref="G62" ca="1">IFERROR(INDIRECT(E62&amp;"!C3"),"")</f>
        <v>0</v>
      </c>
      <c r="H62" s="5">
        <f t="shared" ca="1" si="36"/>
        <v>0</v>
      </c>
      <c r="I62" s="4">
        <f t="shared" ca="1" si="41"/>
        <v>0</v>
      </c>
      <c r="J62" s="4">
        <f t="shared" ref="J62:T63" ca="1" si="42">IFERROR(HLOOKUP(J$3,INDIRECT($E62&amp;"!5:17"),13,FALSE)*J13,"")</f>
        <v>0</v>
      </c>
      <c r="K62" s="4">
        <f t="shared" ca="1" si="42"/>
        <v>0</v>
      </c>
      <c r="L62" s="4">
        <f t="shared" ca="1" si="42"/>
        <v>0</v>
      </c>
      <c r="M62" s="4">
        <f t="shared" ca="1" si="42"/>
        <v>0</v>
      </c>
      <c r="N62" s="4">
        <f t="shared" ca="1" si="42"/>
        <v>0</v>
      </c>
      <c r="O62" s="4">
        <f t="shared" ca="1" si="42"/>
        <v>0</v>
      </c>
      <c r="P62" s="4">
        <f t="shared" ca="1" si="42"/>
        <v>0</v>
      </c>
      <c r="Q62" s="4">
        <f t="shared" ca="1" si="42"/>
        <v>0</v>
      </c>
      <c r="R62" s="4">
        <f t="shared" ca="1" si="42"/>
        <v>0</v>
      </c>
      <c r="S62" s="4">
        <f t="shared" ca="1" si="42"/>
        <v>0</v>
      </c>
      <c r="T62" s="4">
        <f t="shared" ca="1" si="42"/>
        <v>0</v>
      </c>
    </row>
    <row r="63" spans="2:20" outlineLevel="1" x14ac:dyDescent="0.4">
      <c r="B63" s="2"/>
      <c r="C63" s="2" t="s">
        <v>63</v>
      </c>
      <c r="D63" s="2" t="s">
        <v>4</v>
      </c>
      <c r="E63" s="2" t="s">
        <v>62</v>
      </c>
      <c r="F63" s="2" cm="1">
        <f t="array" aca="1" ref="F63" ca="1">IFERROR(INDIRECT(E63&amp;"!C2"),"")</f>
        <v>0</v>
      </c>
      <c r="G63" s="2" cm="1">
        <f t="array" aca="1" ref="G63" ca="1">IFERROR(INDIRECT(E63&amp;"!C3"),"")</f>
        <v>0</v>
      </c>
      <c r="H63" s="5">
        <f t="shared" ca="1" si="36"/>
        <v>0</v>
      </c>
      <c r="I63" s="4">
        <f t="shared" ca="1" si="41"/>
        <v>0</v>
      </c>
      <c r="J63" s="4">
        <f t="shared" ca="1" si="42"/>
        <v>0</v>
      </c>
      <c r="K63" s="4">
        <f t="shared" ca="1" si="42"/>
        <v>0</v>
      </c>
      <c r="L63" s="4">
        <f t="shared" ca="1" si="42"/>
        <v>0</v>
      </c>
      <c r="M63" s="4">
        <f t="shared" ca="1" si="42"/>
        <v>0</v>
      </c>
      <c r="N63" s="4">
        <f t="shared" ca="1" si="42"/>
        <v>0</v>
      </c>
      <c r="O63" s="4">
        <f t="shared" ca="1" si="42"/>
        <v>0</v>
      </c>
      <c r="P63" s="4">
        <f t="shared" ca="1" si="42"/>
        <v>0</v>
      </c>
      <c r="Q63" s="4">
        <f t="shared" ca="1" si="42"/>
        <v>0</v>
      </c>
      <c r="R63" s="4">
        <f t="shared" ca="1" si="42"/>
        <v>0</v>
      </c>
      <c r="S63" s="4">
        <f t="shared" ca="1" si="42"/>
        <v>0</v>
      </c>
      <c r="T63" s="4">
        <f t="shared" ca="1" si="42"/>
        <v>0</v>
      </c>
    </row>
    <row r="64" spans="2:20" x14ac:dyDescent="0.4">
      <c r="B64" s="2"/>
      <c r="C64" s="2" t="s">
        <v>45</v>
      </c>
      <c r="D64" s="2" t="s">
        <v>4</v>
      </c>
      <c r="E64" s="2" t="s">
        <v>40</v>
      </c>
      <c r="F64" s="2"/>
      <c r="G64" s="2"/>
      <c r="H64" s="5">
        <f t="shared" ca="1" si="36"/>
        <v>34250100</v>
      </c>
      <c r="I64" s="4">
        <f t="shared" ref="I64:T64" ca="1" si="43">SUM(I65:I74)</f>
        <v>8488200</v>
      </c>
      <c r="J64" s="4">
        <f t="shared" ca="1" si="43"/>
        <v>2492400</v>
      </c>
      <c r="K64" s="4">
        <f t="shared" ca="1" si="43"/>
        <v>3608400</v>
      </c>
      <c r="L64" s="4">
        <f t="shared" ca="1" si="43"/>
        <v>5171400</v>
      </c>
      <c r="M64" s="4">
        <f t="shared" ca="1" si="43"/>
        <v>3935400</v>
      </c>
      <c r="N64" s="4">
        <f t="shared" ca="1" si="43"/>
        <v>4483500</v>
      </c>
      <c r="O64" s="4">
        <f t="shared" ca="1" si="43"/>
        <v>7506000</v>
      </c>
      <c r="P64" s="4">
        <f t="shared" ca="1" si="43"/>
        <v>-7740600</v>
      </c>
      <c r="Q64" s="4">
        <f t="shared" ca="1" si="43"/>
        <v>-568800</v>
      </c>
      <c r="R64" s="4">
        <f t="shared" ca="1" si="43"/>
        <v>-459600</v>
      </c>
      <c r="S64" s="4">
        <f t="shared" ca="1" si="43"/>
        <v>1502400</v>
      </c>
      <c r="T64" s="4">
        <f t="shared" ca="1" si="43"/>
        <v>5831400</v>
      </c>
    </row>
    <row r="65" spans="2:20" outlineLevel="1" x14ac:dyDescent="0.4">
      <c r="B65" s="2"/>
      <c r="C65" s="2" t="s">
        <v>45</v>
      </c>
      <c r="D65" s="2" t="s">
        <v>4</v>
      </c>
      <c r="E65" s="2" t="s">
        <v>53</v>
      </c>
      <c r="F65" s="2" t="str" cm="1">
        <f t="array" aca="1" ref="F65" ca="1">IFERROR(INDIRECT(E65&amp;"!C2"),"")</f>
        <v>野菜</v>
      </c>
      <c r="G65" s="2" t="str" cm="1">
        <f t="array" aca="1" ref="G65" ca="1">IFERROR(INDIRECT(E65&amp;"!C3"),"")</f>
        <v>にんじん</v>
      </c>
      <c r="H65" s="5">
        <f t="shared" ca="1" si="36"/>
        <v>9840000</v>
      </c>
      <c r="I65" s="5">
        <f t="shared" ref="I65:I74" ca="1" si="44">IFERROR(I43-I54,"")</f>
        <v>9618000</v>
      </c>
      <c r="J65" s="5">
        <f t="shared" ref="J65:T72" ca="1" si="45">IFERROR(J43-J54,"")</f>
        <v>-78000</v>
      </c>
      <c r="K65" s="5">
        <f t="shared" ca="1" si="45"/>
        <v>0</v>
      </c>
      <c r="L65" s="5">
        <f t="shared" ca="1" si="45"/>
        <v>0</v>
      </c>
      <c r="M65" s="5">
        <f t="shared" ca="1" si="45"/>
        <v>0</v>
      </c>
      <c r="N65" s="5">
        <f t="shared" ca="1" si="45"/>
        <v>0</v>
      </c>
      <c r="O65" s="5">
        <f t="shared" ca="1" si="45"/>
        <v>0</v>
      </c>
      <c r="P65" s="5">
        <f t="shared" ca="1" si="45"/>
        <v>-2143800</v>
      </c>
      <c r="Q65" s="5">
        <f t="shared" ca="1" si="45"/>
        <v>-343800</v>
      </c>
      <c r="R65" s="5">
        <f t="shared" ca="1" si="45"/>
        <v>-235800</v>
      </c>
      <c r="S65" s="5">
        <f t="shared" ca="1" si="45"/>
        <v>-157800</v>
      </c>
      <c r="T65" s="5">
        <f t="shared" ca="1" si="45"/>
        <v>3181200</v>
      </c>
    </row>
    <row r="66" spans="2:20" outlineLevel="1" x14ac:dyDescent="0.4">
      <c r="B66" s="2"/>
      <c r="C66" s="2" t="s">
        <v>45</v>
      </c>
      <c r="D66" s="2" t="s">
        <v>4</v>
      </c>
      <c r="E66" s="2" t="s">
        <v>54</v>
      </c>
      <c r="F66" s="2" t="str" cm="1">
        <f t="array" aca="1" ref="F66" ca="1">IFERROR(INDIRECT(E66&amp;"!C2"),"")</f>
        <v>野菜</v>
      </c>
      <c r="G66" s="2" t="str" cm="1">
        <f t="array" aca="1" ref="G66" ca="1">IFERROR(INDIRECT(E66&amp;"!C3"),"")</f>
        <v>じゃがいも</v>
      </c>
      <c r="H66" s="5">
        <f t="shared" ca="1" si="36"/>
        <v>6358500</v>
      </c>
      <c r="I66" s="5">
        <f t="shared" ca="1" si="44"/>
        <v>-3780000</v>
      </c>
      <c r="J66" s="5">
        <f t="shared" ref="J66:T66" ca="1" si="46">IFERROR(J44-J55,"")</f>
        <v>-79800</v>
      </c>
      <c r="K66" s="5">
        <f t="shared" ca="1" si="46"/>
        <v>-391800</v>
      </c>
      <c r="L66" s="5">
        <f t="shared" ca="1" si="46"/>
        <v>-118800</v>
      </c>
      <c r="M66" s="5">
        <f t="shared" ca="1" si="46"/>
        <v>-274800</v>
      </c>
      <c r="N66" s="5">
        <f t="shared" ca="1" si="46"/>
        <v>3577500</v>
      </c>
      <c r="O66" s="5">
        <f t="shared" ca="1" si="46"/>
        <v>7545000</v>
      </c>
      <c r="P66" s="5">
        <f t="shared" ca="1" si="46"/>
        <v>-118800</v>
      </c>
      <c r="Q66" s="5">
        <f t="shared" ca="1" si="46"/>
        <v>0</v>
      </c>
      <c r="R66" s="5">
        <f t="shared" ca="1" si="46"/>
        <v>0</v>
      </c>
      <c r="S66" s="5">
        <f t="shared" ca="1" si="46"/>
        <v>0</v>
      </c>
      <c r="T66" s="5">
        <f t="shared" ca="1" si="46"/>
        <v>0</v>
      </c>
    </row>
    <row r="67" spans="2:20" outlineLevel="1" x14ac:dyDescent="0.4">
      <c r="B67" s="2"/>
      <c r="C67" s="2" t="s">
        <v>45</v>
      </c>
      <c r="D67" s="2" t="s">
        <v>4</v>
      </c>
      <c r="E67" s="2" t="s">
        <v>55</v>
      </c>
      <c r="F67" s="2" t="str" cm="1">
        <f t="array" aca="1" ref="F67" ca="1">IFERROR(INDIRECT(E67&amp;"!C2"),"")</f>
        <v>野菜</v>
      </c>
      <c r="G67" s="2" t="str" cm="1">
        <f t="array" aca="1" ref="G67" ca="1">IFERROR(INDIRECT(E67&amp;"!C3"),"")</f>
        <v>トマト</v>
      </c>
      <c r="H67" s="5">
        <f t="shared" ca="1" si="36"/>
        <v>18051600</v>
      </c>
      <c r="I67" s="5">
        <f t="shared" ca="1" si="44"/>
        <v>2650200</v>
      </c>
      <c r="J67" s="5">
        <f t="shared" ca="1" si="45"/>
        <v>2650200</v>
      </c>
      <c r="K67" s="5">
        <f t="shared" ca="1" si="45"/>
        <v>4000200</v>
      </c>
      <c r="L67" s="5">
        <f t="shared" ca="1" si="45"/>
        <v>5290200</v>
      </c>
      <c r="M67" s="5">
        <f t="shared" ca="1" si="45"/>
        <v>4210200</v>
      </c>
      <c r="N67" s="5">
        <f t="shared" ca="1" si="45"/>
        <v>906000</v>
      </c>
      <c r="O67" s="5">
        <f t="shared" ca="1" si="45"/>
        <v>-39000</v>
      </c>
      <c r="P67" s="5">
        <f t="shared" ca="1" si="45"/>
        <v>-5478000</v>
      </c>
      <c r="Q67" s="5">
        <f t="shared" ca="1" si="45"/>
        <v>-225000</v>
      </c>
      <c r="R67" s="5">
        <f t="shared" ca="1" si="45"/>
        <v>-223800</v>
      </c>
      <c r="S67" s="5">
        <f t="shared" ca="1" si="45"/>
        <v>1660200</v>
      </c>
      <c r="T67" s="5">
        <f t="shared" ca="1" si="45"/>
        <v>2650200</v>
      </c>
    </row>
    <row r="68" spans="2:20" outlineLevel="1" x14ac:dyDescent="0.4">
      <c r="B68" s="2"/>
      <c r="C68" s="2" t="s">
        <v>45</v>
      </c>
      <c r="D68" s="2" t="s">
        <v>4</v>
      </c>
      <c r="E68" s="2" t="s">
        <v>56</v>
      </c>
      <c r="F68" s="2" cm="1">
        <f t="array" aca="1" ref="F68" ca="1">IFERROR(INDIRECT(E68&amp;"!C2"),"")</f>
        <v>0</v>
      </c>
      <c r="G68" s="2" cm="1">
        <f t="array" aca="1" ref="G68" ca="1">IFERROR(INDIRECT(E68&amp;"!C3"),"")</f>
        <v>0</v>
      </c>
      <c r="H68" s="5">
        <f t="shared" ca="1" si="36"/>
        <v>0</v>
      </c>
      <c r="I68" s="5">
        <f t="shared" ca="1" si="44"/>
        <v>0</v>
      </c>
      <c r="J68" s="5">
        <f t="shared" ca="1" si="45"/>
        <v>0</v>
      </c>
      <c r="K68" s="5">
        <f t="shared" ca="1" si="45"/>
        <v>0</v>
      </c>
      <c r="L68" s="5">
        <f t="shared" ca="1" si="45"/>
        <v>0</v>
      </c>
      <c r="M68" s="5">
        <f t="shared" ca="1" si="45"/>
        <v>0</v>
      </c>
      <c r="N68" s="5">
        <f t="shared" ca="1" si="45"/>
        <v>0</v>
      </c>
      <c r="O68" s="5">
        <f t="shared" ca="1" si="45"/>
        <v>0</v>
      </c>
      <c r="P68" s="5">
        <f t="shared" ca="1" si="45"/>
        <v>0</v>
      </c>
      <c r="Q68" s="5">
        <f t="shared" ca="1" si="45"/>
        <v>0</v>
      </c>
      <c r="R68" s="5">
        <f t="shared" ca="1" si="45"/>
        <v>0</v>
      </c>
      <c r="S68" s="5">
        <f t="shared" ca="1" si="45"/>
        <v>0</v>
      </c>
      <c r="T68" s="5">
        <f t="shared" ca="1" si="45"/>
        <v>0</v>
      </c>
    </row>
    <row r="69" spans="2:20" outlineLevel="1" x14ac:dyDescent="0.4">
      <c r="B69" s="2"/>
      <c r="C69" s="2" t="s">
        <v>45</v>
      </c>
      <c r="D69" s="2" t="s">
        <v>4</v>
      </c>
      <c r="E69" s="2" t="s">
        <v>57</v>
      </c>
      <c r="F69" s="2" cm="1">
        <f t="array" aca="1" ref="F69" ca="1">IFERROR(INDIRECT(E69&amp;"!C2"),"")</f>
        <v>0</v>
      </c>
      <c r="G69" s="2" cm="1">
        <f t="array" aca="1" ref="G69" ca="1">IFERROR(INDIRECT(E69&amp;"!C3"),"")</f>
        <v>0</v>
      </c>
      <c r="H69" s="5">
        <f t="shared" ca="1" si="36"/>
        <v>0</v>
      </c>
      <c r="I69" s="5">
        <f t="shared" ca="1" si="44"/>
        <v>0</v>
      </c>
      <c r="J69" s="5">
        <f t="shared" ca="1" si="45"/>
        <v>0</v>
      </c>
      <c r="K69" s="5">
        <f t="shared" ca="1" si="45"/>
        <v>0</v>
      </c>
      <c r="L69" s="5">
        <f t="shared" ca="1" si="45"/>
        <v>0</v>
      </c>
      <c r="M69" s="5">
        <f t="shared" ca="1" si="45"/>
        <v>0</v>
      </c>
      <c r="N69" s="5">
        <f t="shared" ca="1" si="45"/>
        <v>0</v>
      </c>
      <c r="O69" s="5">
        <f t="shared" ca="1" si="45"/>
        <v>0</v>
      </c>
      <c r="P69" s="5">
        <f t="shared" ca="1" si="45"/>
        <v>0</v>
      </c>
      <c r="Q69" s="5">
        <f t="shared" ca="1" si="45"/>
        <v>0</v>
      </c>
      <c r="R69" s="5">
        <f t="shared" ca="1" si="45"/>
        <v>0</v>
      </c>
      <c r="S69" s="5">
        <f t="shared" ca="1" si="45"/>
        <v>0</v>
      </c>
      <c r="T69" s="5">
        <f t="shared" ca="1" si="45"/>
        <v>0</v>
      </c>
    </row>
    <row r="70" spans="2:20" outlineLevel="1" x14ac:dyDescent="0.4">
      <c r="B70" s="2"/>
      <c r="C70" s="2" t="s">
        <v>45</v>
      </c>
      <c r="D70" s="2" t="s">
        <v>4</v>
      </c>
      <c r="E70" s="2" t="s">
        <v>58</v>
      </c>
      <c r="F70" s="2" cm="1">
        <f t="array" aca="1" ref="F70" ca="1">IFERROR(INDIRECT(E70&amp;"!C2"),"")</f>
        <v>0</v>
      </c>
      <c r="G70" s="2" cm="1">
        <f t="array" aca="1" ref="G70" ca="1">IFERROR(INDIRECT(E70&amp;"!C3"),"")</f>
        <v>0</v>
      </c>
      <c r="H70" s="5">
        <f t="shared" ca="1" si="36"/>
        <v>0</v>
      </c>
      <c r="I70" s="5">
        <f t="shared" ca="1" si="44"/>
        <v>0</v>
      </c>
      <c r="J70" s="5">
        <f t="shared" ca="1" si="45"/>
        <v>0</v>
      </c>
      <c r="K70" s="5">
        <f t="shared" ca="1" si="45"/>
        <v>0</v>
      </c>
      <c r="L70" s="5">
        <f t="shared" ca="1" si="45"/>
        <v>0</v>
      </c>
      <c r="M70" s="5">
        <f t="shared" ca="1" si="45"/>
        <v>0</v>
      </c>
      <c r="N70" s="5">
        <f t="shared" ca="1" si="45"/>
        <v>0</v>
      </c>
      <c r="O70" s="5">
        <f t="shared" ca="1" si="45"/>
        <v>0</v>
      </c>
      <c r="P70" s="5">
        <f t="shared" ca="1" si="45"/>
        <v>0</v>
      </c>
      <c r="Q70" s="5">
        <f t="shared" ca="1" si="45"/>
        <v>0</v>
      </c>
      <c r="R70" s="5">
        <f t="shared" ca="1" si="45"/>
        <v>0</v>
      </c>
      <c r="S70" s="5">
        <f t="shared" ca="1" si="45"/>
        <v>0</v>
      </c>
      <c r="T70" s="5">
        <f t="shared" ca="1" si="45"/>
        <v>0</v>
      </c>
    </row>
    <row r="71" spans="2:20" outlineLevel="1" x14ac:dyDescent="0.4">
      <c r="B71" s="2"/>
      <c r="C71" s="2" t="s">
        <v>45</v>
      </c>
      <c r="D71" s="2" t="s">
        <v>4</v>
      </c>
      <c r="E71" s="2" t="s">
        <v>59</v>
      </c>
      <c r="F71" s="2" cm="1">
        <f t="array" aca="1" ref="F71" ca="1">IFERROR(INDIRECT(E71&amp;"!C2"),"")</f>
        <v>0</v>
      </c>
      <c r="G71" s="2" cm="1">
        <f t="array" aca="1" ref="G71" ca="1">IFERROR(INDIRECT(E71&amp;"!C3"),"")</f>
        <v>0</v>
      </c>
      <c r="H71" s="5">
        <f t="shared" ca="1" si="36"/>
        <v>0</v>
      </c>
      <c r="I71" s="5">
        <f t="shared" ca="1" si="44"/>
        <v>0</v>
      </c>
      <c r="J71" s="5">
        <f t="shared" ca="1" si="45"/>
        <v>0</v>
      </c>
      <c r="K71" s="5">
        <f t="shared" ca="1" si="45"/>
        <v>0</v>
      </c>
      <c r="L71" s="5">
        <f t="shared" ca="1" si="45"/>
        <v>0</v>
      </c>
      <c r="M71" s="5">
        <f t="shared" ca="1" si="45"/>
        <v>0</v>
      </c>
      <c r="N71" s="5">
        <f t="shared" ca="1" si="45"/>
        <v>0</v>
      </c>
      <c r="O71" s="5">
        <f t="shared" ca="1" si="45"/>
        <v>0</v>
      </c>
      <c r="P71" s="5">
        <f t="shared" ca="1" si="45"/>
        <v>0</v>
      </c>
      <c r="Q71" s="5">
        <f t="shared" ca="1" si="45"/>
        <v>0</v>
      </c>
      <c r="R71" s="5">
        <f t="shared" ca="1" si="45"/>
        <v>0</v>
      </c>
      <c r="S71" s="5">
        <f t="shared" ca="1" si="45"/>
        <v>0</v>
      </c>
      <c r="T71" s="5">
        <f t="shared" ca="1" si="45"/>
        <v>0</v>
      </c>
    </row>
    <row r="72" spans="2:20" outlineLevel="1" x14ac:dyDescent="0.4">
      <c r="B72" s="2"/>
      <c r="C72" s="2" t="s">
        <v>45</v>
      </c>
      <c r="D72" s="2" t="s">
        <v>4</v>
      </c>
      <c r="E72" s="2" t="s">
        <v>60</v>
      </c>
      <c r="F72" s="2" cm="1">
        <f t="array" aca="1" ref="F72" ca="1">IFERROR(INDIRECT(E72&amp;"!C2"),"")</f>
        <v>0</v>
      </c>
      <c r="G72" s="2" cm="1">
        <f t="array" aca="1" ref="G72" ca="1">IFERROR(INDIRECT(E72&amp;"!C3"),"")</f>
        <v>0</v>
      </c>
      <c r="H72" s="5">
        <f t="shared" ca="1" si="36"/>
        <v>0</v>
      </c>
      <c r="I72" s="5">
        <f t="shared" ca="1" si="44"/>
        <v>0</v>
      </c>
      <c r="J72" s="5">
        <f t="shared" ca="1" si="45"/>
        <v>0</v>
      </c>
      <c r="K72" s="5">
        <f t="shared" ca="1" si="45"/>
        <v>0</v>
      </c>
      <c r="L72" s="5">
        <f t="shared" ca="1" si="45"/>
        <v>0</v>
      </c>
      <c r="M72" s="5">
        <f t="shared" ca="1" si="45"/>
        <v>0</v>
      </c>
      <c r="N72" s="5">
        <f t="shared" ca="1" si="45"/>
        <v>0</v>
      </c>
      <c r="O72" s="5">
        <f t="shared" ca="1" si="45"/>
        <v>0</v>
      </c>
      <c r="P72" s="5">
        <f t="shared" ca="1" si="45"/>
        <v>0</v>
      </c>
      <c r="Q72" s="5">
        <f t="shared" ca="1" si="45"/>
        <v>0</v>
      </c>
      <c r="R72" s="5">
        <f t="shared" ca="1" si="45"/>
        <v>0</v>
      </c>
      <c r="S72" s="5">
        <f t="shared" ca="1" si="45"/>
        <v>0</v>
      </c>
      <c r="T72" s="5">
        <f t="shared" ca="1" si="45"/>
        <v>0</v>
      </c>
    </row>
    <row r="73" spans="2:20" outlineLevel="1" x14ac:dyDescent="0.4">
      <c r="B73" s="2"/>
      <c r="C73" s="2" t="s">
        <v>45</v>
      </c>
      <c r="D73" s="2" t="s">
        <v>4</v>
      </c>
      <c r="E73" s="2" t="s">
        <v>61</v>
      </c>
      <c r="F73" s="2" cm="1">
        <f t="array" aca="1" ref="F73" ca="1">IFERROR(INDIRECT(E73&amp;"!C2"),"")</f>
        <v>0</v>
      </c>
      <c r="G73" s="2" cm="1">
        <f t="array" aca="1" ref="G73" ca="1">IFERROR(INDIRECT(E73&amp;"!C3"),"")</f>
        <v>0</v>
      </c>
      <c r="H73" s="5">
        <f t="shared" ca="1" si="36"/>
        <v>0</v>
      </c>
      <c r="I73" s="5">
        <f t="shared" ca="1" si="44"/>
        <v>0</v>
      </c>
      <c r="J73" s="5">
        <f t="shared" ref="J73:T74" ca="1" si="47">IFERROR(J51-J62,"")</f>
        <v>0</v>
      </c>
      <c r="K73" s="5">
        <f t="shared" ca="1" si="47"/>
        <v>0</v>
      </c>
      <c r="L73" s="5">
        <f t="shared" ca="1" si="47"/>
        <v>0</v>
      </c>
      <c r="M73" s="5">
        <f t="shared" ca="1" si="47"/>
        <v>0</v>
      </c>
      <c r="N73" s="5">
        <f t="shared" ca="1" si="47"/>
        <v>0</v>
      </c>
      <c r="O73" s="5">
        <f t="shared" ca="1" si="47"/>
        <v>0</v>
      </c>
      <c r="P73" s="5">
        <f t="shared" ca="1" si="47"/>
        <v>0</v>
      </c>
      <c r="Q73" s="5">
        <f t="shared" ca="1" si="47"/>
        <v>0</v>
      </c>
      <c r="R73" s="5">
        <f t="shared" ca="1" si="47"/>
        <v>0</v>
      </c>
      <c r="S73" s="5">
        <f t="shared" ca="1" si="47"/>
        <v>0</v>
      </c>
      <c r="T73" s="5">
        <f t="shared" ca="1" si="47"/>
        <v>0</v>
      </c>
    </row>
    <row r="74" spans="2:20" outlineLevel="1" x14ac:dyDescent="0.4">
      <c r="B74" s="2"/>
      <c r="C74" s="2" t="s">
        <v>45</v>
      </c>
      <c r="D74" s="2" t="s">
        <v>4</v>
      </c>
      <c r="E74" s="2" t="s">
        <v>62</v>
      </c>
      <c r="F74" s="2" cm="1">
        <f t="array" aca="1" ref="F74" ca="1">IFERROR(INDIRECT(E74&amp;"!C2"),"")</f>
        <v>0</v>
      </c>
      <c r="G74" s="2" cm="1">
        <f t="array" aca="1" ref="G74" ca="1">IFERROR(INDIRECT(E74&amp;"!C3"),"")</f>
        <v>0</v>
      </c>
      <c r="H74" s="5">
        <f t="shared" ca="1" si="36"/>
        <v>0</v>
      </c>
      <c r="I74" s="5">
        <f t="shared" ca="1" si="44"/>
        <v>0</v>
      </c>
      <c r="J74" s="5">
        <f t="shared" ca="1" si="47"/>
        <v>0</v>
      </c>
      <c r="K74" s="5">
        <f t="shared" ca="1" si="47"/>
        <v>0</v>
      </c>
      <c r="L74" s="5">
        <f t="shared" ca="1" si="47"/>
        <v>0</v>
      </c>
      <c r="M74" s="5">
        <f t="shared" ca="1" si="47"/>
        <v>0</v>
      </c>
      <c r="N74" s="5">
        <f t="shared" ca="1" si="47"/>
        <v>0</v>
      </c>
      <c r="O74" s="5">
        <f t="shared" ca="1" si="47"/>
        <v>0</v>
      </c>
      <c r="P74" s="5">
        <f t="shared" ca="1" si="47"/>
        <v>0</v>
      </c>
      <c r="Q74" s="5">
        <f t="shared" ca="1" si="47"/>
        <v>0</v>
      </c>
      <c r="R74" s="5">
        <f t="shared" ca="1" si="47"/>
        <v>0</v>
      </c>
      <c r="S74" s="5">
        <f t="shared" ca="1" si="47"/>
        <v>0</v>
      </c>
      <c r="T74" s="5">
        <f t="shared" ca="1" si="47"/>
        <v>0</v>
      </c>
    </row>
    <row r="75" spans="2:20" x14ac:dyDescent="0.4">
      <c r="B75" s="2"/>
      <c r="C75" s="2" t="s">
        <v>64</v>
      </c>
      <c r="D75" s="2" t="s">
        <v>4</v>
      </c>
      <c r="E75" s="2"/>
      <c r="F75" s="2"/>
      <c r="G75" s="2"/>
      <c r="H75" s="5">
        <f t="shared" si="36"/>
        <v>32400000</v>
      </c>
      <c r="I75" s="5">
        <f t="shared" ref="I75:T75" si="48">SUM(I76:I82)</f>
        <v>2700000</v>
      </c>
      <c r="J75" s="5">
        <f t="shared" si="48"/>
        <v>2700000</v>
      </c>
      <c r="K75" s="5">
        <f t="shared" si="48"/>
        <v>2700000</v>
      </c>
      <c r="L75" s="5">
        <f t="shared" si="48"/>
        <v>2700000</v>
      </c>
      <c r="M75" s="5">
        <f t="shared" si="48"/>
        <v>2700000</v>
      </c>
      <c r="N75" s="5">
        <f t="shared" si="48"/>
        <v>2700000</v>
      </c>
      <c r="O75" s="5">
        <f t="shared" si="48"/>
        <v>2700000</v>
      </c>
      <c r="P75" s="5">
        <f t="shared" si="48"/>
        <v>2700000</v>
      </c>
      <c r="Q75" s="5">
        <f t="shared" si="48"/>
        <v>2700000</v>
      </c>
      <c r="R75" s="5">
        <f t="shared" si="48"/>
        <v>2700000</v>
      </c>
      <c r="S75" s="5">
        <f t="shared" si="48"/>
        <v>2700000</v>
      </c>
      <c r="T75" s="5">
        <f t="shared" si="48"/>
        <v>2700000</v>
      </c>
    </row>
    <row r="76" spans="2:20" x14ac:dyDescent="0.4">
      <c r="B76" s="2"/>
      <c r="C76" s="2" t="s">
        <v>52</v>
      </c>
      <c r="D76" s="2" t="s">
        <v>4</v>
      </c>
      <c r="E76" s="2"/>
      <c r="F76" s="2"/>
      <c r="G76" s="2"/>
      <c r="H76" s="5">
        <f t="shared" si="36"/>
        <v>4800000</v>
      </c>
      <c r="I76" s="3">
        <v>400000</v>
      </c>
      <c r="J76" s="3">
        <v>400000</v>
      </c>
      <c r="K76" s="3">
        <v>400000</v>
      </c>
      <c r="L76" s="3">
        <v>400000</v>
      </c>
      <c r="M76" s="3">
        <v>400000</v>
      </c>
      <c r="N76" s="3">
        <v>400000</v>
      </c>
      <c r="O76" s="3">
        <v>400000</v>
      </c>
      <c r="P76" s="3">
        <v>400000</v>
      </c>
      <c r="Q76" s="3">
        <v>400000</v>
      </c>
      <c r="R76" s="3">
        <v>400000</v>
      </c>
      <c r="S76" s="3">
        <v>400000</v>
      </c>
      <c r="T76" s="3">
        <v>400000</v>
      </c>
    </row>
    <row r="77" spans="2:20" x14ac:dyDescent="0.4">
      <c r="B77" s="2"/>
      <c r="C77" s="2" t="s">
        <v>49</v>
      </c>
      <c r="D77" s="2" t="s">
        <v>4</v>
      </c>
      <c r="E77" s="2"/>
      <c r="F77" s="2"/>
      <c r="G77" s="2"/>
      <c r="H77" s="4">
        <f t="shared" si="36"/>
        <v>6000000</v>
      </c>
      <c r="I77" s="13">
        <v>500000</v>
      </c>
      <c r="J77" s="13">
        <v>500000</v>
      </c>
      <c r="K77" s="13">
        <v>500000</v>
      </c>
      <c r="L77" s="13">
        <v>500000</v>
      </c>
      <c r="M77" s="13">
        <v>500000</v>
      </c>
      <c r="N77" s="13">
        <v>500000</v>
      </c>
      <c r="O77" s="13">
        <v>500000</v>
      </c>
      <c r="P77" s="13">
        <v>500000</v>
      </c>
      <c r="Q77" s="13">
        <v>500000</v>
      </c>
      <c r="R77" s="13">
        <v>500000</v>
      </c>
      <c r="S77" s="13">
        <v>500000</v>
      </c>
      <c r="T77" s="13">
        <v>500000</v>
      </c>
    </row>
    <row r="78" spans="2:20" x14ac:dyDescent="0.4">
      <c r="B78" s="2"/>
      <c r="C78" s="2" t="s">
        <v>124</v>
      </c>
      <c r="D78" s="2" t="s">
        <v>4</v>
      </c>
      <c r="E78" s="2"/>
      <c r="F78" s="2"/>
      <c r="G78" s="2"/>
      <c r="H78" s="5">
        <f>SUM(I78:T78)</f>
        <v>21600000</v>
      </c>
      <c r="I78" s="13">
        <v>1800000</v>
      </c>
      <c r="J78" s="13">
        <v>1800000</v>
      </c>
      <c r="K78" s="13">
        <v>1800000</v>
      </c>
      <c r="L78" s="13">
        <v>1800000</v>
      </c>
      <c r="M78" s="13">
        <v>1800000</v>
      </c>
      <c r="N78" s="13">
        <v>1800000</v>
      </c>
      <c r="O78" s="13">
        <v>1800000</v>
      </c>
      <c r="P78" s="13">
        <v>1800000</v>
      </c>
      <c r="Q78" s="13">
        <v>1800000</v>
      </c>
      <c r="R78" s="13">
        <v>1800000</v>
      </c>
      <c r="S78" s="13">
        <v>1800000</v>
      </c>
      <c r="T78" s="13">
        <v>1800000</v>
      </c>
    </row>
    <row r="79" spans="2:20" x14ac:dyDescent="0.4">
      <c r="B79" s="2"/>
      <c r="C79" s="2"/>
      <c r="D79" s="2" t="s">
        <v>4</v>
      </c>
      <c r="E79" s="2"/>
      <c r="F79" s="2"/>
      <c r="G79" s="2"/>
      <c r="H79" s="5">
        <f>SUM(I79:T79)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2:20" x14ac:dyDescent="0.4">
      <c r="B80" s="2"/>
      <c r="C80" s="2"/>
      <c r="D80" s="2" t="s">
        <v>4</v>
      </c>
      <c r="E80" s="2"/>
      <c r="F80" s="2"/>
      <c r="G80" s="2"/>
      <c r="H80" s="5">
        <f>SUM(I80:T80)</f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2:20" x14ac:dyDescent="0.4">
      <c r="B81" s="2"/>
      <c r="C81" s="2"/>
      <c r="D81" s="2" t="s">
        <v>4</v>
      </c>
      <c r="E81" s="2"/>
      <c r="F81" s="2"/>
      <c r="G81" s="2"/>
      <c r="H81" s="5">
        <f>SUM(I81:T81)</f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2:20" x14ac:dyDescent="0.4">
      <c r="B82" s="2"/>
      <c r="C82" s="2"/>
      <c r="D82" s="2" t="s">
        <v>4</v>
      </c>
      <c r="E82" s="2"/>
      <c r="F82" s="2"/>
      <c r="G82" s="2"/>
      <c r="H82" s="5">
        <f>SUM(I82:T82)</f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2:20" x14ac:dyDescent="0.4">
      <c r="B83" s="2"/>
      <c r="C83" s="2" t="s">
        <v>65</v>
      </c>
      <c r="D83" s="2" t="s">
        <v>4</v>
      </c>
      <c r="E83" s="2"/>
      <c r="F83" s="2"/>
      <c r="G83" s="2"/>
      <c r="H83" s="4">
        <f t="shared" ref="H83:T83" ca="1" si="49">H64-H75</f>
        <v>1850100</v>
      </c>
      <c r="I83" s="4">
        <f t="shared" ca="1" si="49"/>
        <v>5788200</v>
      </c>
      <c r="J83" s="4">
        <f t="shared" ca="1" si="49"/>
        <v>-207600</v>
      </c>
      <c r="K83" s="4">
        <f t="shared" ca="1" si="49"/>
        <v>908400</v>
      </c>
      <c r="L83" s="4">
        <f t="shared" ca="1" si="49"/>
        <v>2471400</v>
      </c>
      <c r="M83" s="4">
        <f t="shared" ca="1" si="49"/>
        <v>1235400</v>
      </c>
      <c r="N83" s="4">
        <f t="shared" ca="1" si="49"/>
        <v>1783500</v>
      </c>
      <c r="O83" s="4">
        <f t="shared" ca="1" si="49"/>
        <v>4806000</v>
      </c>
      <c r="P83" s="4">
        <f t="shared" ca="1" si="49"/>
        <v>-10440600</v>
      </c>
      <c r="Q83" s="4">
        <f t="shared" ca="1" si="49"/>
        <v>-3268800</v>
      </c>
      <c r="R83" s="4">
        <f t="shared" ca="1" si="49"/>
        <v>-3159600</v>
      </c>
      <c r="S83" s="4">
        <f t="shared" ca="1" si="49"/>
        <v>-1197600</v>
      </c>
      <c r="T83" s="4">
        <f t="shared" ca="1" si="49"/>
        <v>3131400</v>
      </c>
    </row>
    <row r="84" spans="2:20" x14ac:dyDescent="0.4">
      <c r="B84" s="2"/>
      <c r="C84" s="2" t="s">
        <v>66</v>
      </c>
      <c r="D84" s="2" t="s">
        <v>4</v>
      </c>
      <c r="E84" s="2"/>
      <c r="F84" s="2"/>
      <c r="G84" s="2"/>
      <c r="H84" s="5">
        <f>SUM(I84:T84)</f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2:20" x14ac:dyDescent="0.4">
      <c r="B85" s="2"/>
      <c r="C85" s="2" t="s">
        <v>67</v>
      </c>
      <c r="D85" s="2" t="s">
        <v>4</v>
      </c>
      <c r="E85" s="2"/>
      <c r="F85" s="2"/>
      <c r="G85" s="2"/>
      <c r="H85" s="5">
        <f>SUM(I85:T85)</f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2:20" x14ac:dyDescent="0.4">
      <c r="B86" s="2"/>
      <c r="C86" s="2" t="s">
        <v>68</v>
      </c>
      <c r="D86" s="2" t="s">
        <v>4</v>
      </c>
      <c r="E86" s="2"/>
      <c r="F86" s="2"/>
      <c r="G86" s="2"/>
      <c r="H86" s="4">
        <f ca="1">H83+H84-H85</f>
        <v>1850100</v>
      </c>
      <c r="I86" s="4">
        <f ca="1">I83+I84-I85</f>
        <v>5788200</v>
      </c>
      <c r="J86" s="4">
        <f t="shared" ref="J86:T86" ca="1" si="50">J83+J84-J85</f>
        <v>-207600</v>
      </c>
      <c r="K86" s="4">
        <f t="shared" ca="1" si="50"/>
        <v>908400</v>
      </c>
      <c r="L86" s="4">
        <f t="shared" ca="1" si="50"/>
        <v>2471400</v>
      </c>
      <c r="M86" s="4">
        <f t="shared" ca="1" si="50"/>
        <v>1235400</v>
      </c>
      <c r="N86" s="4">
        <f t="shared" ca="1" si="50"/>
        <v>1783500</v>
      </c>
      <c r="O86" s="4">
        <f t="shared" ca="1" si="50"/>
        <v>4806000</v>
      </c>
      <c r="P86" s="4">
        <f t="shared" ca="1" si="50"/>
        <v>-10440600</v>
      </c>
      <c r="Q86" s="4">
        <f t="shared" ca="1" si="50"/>
        <v>-3268800</v>
      </c>
      <c r="R86" s="4">
        <f t="shared" ca="1" si="50"/>
        <v>-3159600</v>
      </c>
      <c r="S86" s="4">
        <f t="shared" ca="1" si="50"/>
        <v>-1197600</v>
      </c>
      <c r="T86" s="4">
        <f t="shared" ca="1" si="50"/>
        <v>3131400</v>
      </c>
    </row>
    <row r="87" spans="2:20" x14ac:dyDescent="0.4">
      <c r="B87" s="2"/>
      <c r="C87" s="2" t="s">
        <v>69</v>
      </c>
      <c r="D87" s="2" t="s">
        <v>4</v>
      </c>
      <c r="E87" s="2"/>
      <c r="F87" s="2"/>
      <c r="G87" s="2"/>
      <c r="H87" s="5">
        <f ca="1">SUM(I87:T87)</f>
        <v>625030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>
        <f ca="1">IF(SUM(I86:T86)&gt;0,SUM(I86:T86)*0.3+70000,70000)</f>
        <v>625030</v>
      </c>
    </row>
    <row r="88" spans="2:20" x14ac:dyDescent="0.4">
      <c r="B88" s="2"/>
      <c r="C88" s="2" t="s">
        <v>70</v>
      </c>
      <c r="D88" s="2" t="s">
        <v>4</v>
      </c>
      <c r="E88" s="2"/>
      <c r="F88" s="2"/>
      <c r="G88" s="2"/>
      <c r="H88" s="4">
        <f ca="1">H86-H87</f>
        <v>1225070</v>
      </c>
      <c r="I88" s="4">
        <f ca="1">I86-I87</f>
        <v>5788200</v>
      </c>
      <c r="J88" s="4">
        <f t="shared" ref="J88:T88" ca="1" si="51">J86-J87</f>
        <v>-207600</v>
      </c>
      <c r="K88" s="4">
        <f t="shared" ca="1" si="51"/>
        <v>908400</v>
      </c>
      <c r="L88" s="4">
        <f t="shared" ca="1" si="51"/>
        <v>2471400</v>
      </c>
      <c r="M88" s="4">
        <f t="shared" ca="1" si="51"/>
        <v>1235400</v>
      </c>
      <c r="N88" s="4">
        <f t="shared" ca="1" si="51"/>
        <v>1783500</v>
      </c>
      <c r="O88" s="4">
        <f t="shared" ca="1" si="51"/>
        <v>4806000</v>
      </c>
      <c r="P88" s="4">
        <f t="shared" ca="1" si="51"/>
        <v>-10440600</v>
      </c>
      <c r="Q88" s="4">
        <f t="shared" ca="1" si="51"/>
        <v>-3268800</v>
      </c>
      <c r="R88" s="4">
        <f t="shared" ca="1" si="51"/>
        <v>-3159600</v>
      </c>
      <c r="S88" s="4">
        <f t="shared" ca="1" si="51"/>
        <v>-1197600</v>
      </c>
      <c r="T88" s="4">
        <f t="shared" ca="1" si="51"/>
        <v>2506370</v>
      </c>
    </row>
    <row r="89" spans="2:20" x14ac:dyDescent="0.4">
      <c r="B89" s="2" t="s">
        <v>73</v>
      </c>
      <c r="C89" s="2" t="s">
        <v>80</v>
      </c>
      <c r="D89" s="2" t="s">
        <v>4</v>
      </c>
      <c r="E89" s="2"/>
      <c r="F89" s="2"/>
      <c r="G89" s="2"/>
      <c r="H89" s="4">
        <f ca="1">H88+H76</f>
        <v>6025070</v>
      </c>
      <c r="I89" s="4">
        <f t="shared" ref="I89:T89" ca="1" si="52">I88+I76</f>
        <v>6188200</v>
      </c>
      <c r="J89" s="4">
        <f t="shared" ca="1" si="52"/>
        <v>192400</v>
      </c>
      <c r="K89" s="4">
        <f t="shared" ca="1" si="52"/>
        <v>1308400</v>
      </c>
      <c r="L89" s="4">
        <f t="shared" ca="1" si="52"/>
        <v>2871400</v>
      </c>
      <c r="M89" s="4">
        <f t="shared" ca="1" si="52"/>
        <v>1635400</v>
      </c>
      <c r="N89" s="4">
        <f t="shared" ca="1" si="52"/>
        <v>2183500</v>
      </c>
      <c r="O89" s="4">
        <f t="shared" ca="1" si="52"/>
        <v>5206000</v>
      </c>
      <c r="P89" s="4">
        <f t="shared" ca="1" si="52"/>
        <v>-10040600</v>
      </c>
      <c r="Q89" s="4">
        <f t="shared" ca="1" si="52"/>
        <v>-2868800</v>
      </c>
      <c r="R89" s="4">
        <f t="shared" ca="1" si="52"/>
        <v>-2759600</v>
      </c>
      <c r="S89" s="4">
        <f t="shared" ca="1" si="52"/>
        <v>-797600</v>
      </c>
      <c r="T89" s="4">
        <f t="shared" ca="1" si="52"/>
        <v>2906370</v>
      </c>
    </row>
    <row r="90" spans="2:20" x14ac:dyDescent="0.4">
      <c r="B90" s="2"/>
      <c r="C90" s="2" t="s">
        <v>81</v>
      </c>
      <c r="D90" s="2" t="s">
        <v>4</v>
      </c>
      <c r="E90" s="2"/>
      <c r="F90" s="2"/>
      <c r="G90" s="2"/>
      <c r="H90" s="4">
        <f>SUM(H91:H92)</f>
        <v>0</v>
      </c>
      <c r="I90" s="4">
        <f t="shared" ref="I90:T90" si="53">SUM(I91:I92)</f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</row>
    <row r="91" spans="2:20" x14ac:dyDescent="0.4">
      <c r="B91" s="2"/>
      <c r="C91" s="2" t="s">
        <v>83</v>
      </c>
      <c r="D91" s="2" t="s">
        <v>4</v>
      </c>
      <c r="E91" s="2"/>
      <c r="F91" s="2"/>
      <c r="G91" s="2"/>
      <c r="H91" s="4">
        <f>SUM(I91:T91)</f>
        <v>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4">
      <c r="B92" s="2"/>
      <c r="C92" s="2" t="s">
        <v>82</v>
      </c>
      <c r="D92" s="2" t="s">
        <v>4</v>
      </c>
      <c r="E92" s="2"/>
      <c r="F92" s="2"/>
      <c r="G92" s="2"/>
      <c r="H92" s="4">
        <f>SUM(I92:T92)</f>
        <v>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4">
      <c r="B93" s="2"/>
      <c r="C93" s="2" t="s">
        <v>84</v>
      </c>
      <c r="D93" s="2" t="s">
        <v>4</v>
      </c>
      <c r="E93" s="2"/>
      <c r="F93" s="2"/>
      <c r="G93" s="2"/>
      <c r="H93" s="4">
        <f>SUM(H94:H95)</f>
        <v>1666666.666666667</v>
      </c>
      <c r="I93" s="4">
        <f t="shared" ref="I93:T93" si="54">SUM(I94:I95)</f>
        <v>0</v>
      </c>
      <c r="J93" s="4">
        <f t="shared" si="54"/>
        <v>0</v>
      </c>
      <c r="K93" s="4">
        <f t="shared" si="54"/>
        <v>0</v>
      </c>
      <c r="L93" s="4">
        <f t="shared" si="54"/>
        <v>5000000</v>
      </c>
      <c r="M93" s="4">
        <f t="shared" si="54"/>
        <v>-416666.66666666669</v>
      </c>
      <c r="N93" s="4">
        <f t="shared" si="54"/>
        <v>-416666.66666666669</v>
      </c>
      <c r="O93" s="4">
        <f t="shared" si="54"/>
        <v>-416666.66666666669</v>
      </c>
      <c r="P93" s="4">
        <f t="shared" si="54"/>
        <v>-416666.66666666669</v>
      </c>
      <c r="Q93" s="4">
        <f t="shared" si="54"/>
        <v>-416666.66666666669</v>
      </c>
      <c r="R93" s="4">
        <f t="shared" si="54"/>
        <v>-416666.66666666669</v>
      </c>
      <c r="S93" s="4">
        <f t="shared" si="54"/>
        <v>-416666.66666666669</v>
      </c>
      <c r="T93" s="4">
        <f t="shared" si="54"/>
        <v>-416666.66666666669</v>
      </c>
    </row>
    <row r="94" spans="2:20" x14ac:dyDescent="0.4">
      <c r="B94" s="2"/>
      <c r="C94" s="2" t="s">
        <v>85</v>
      </c>
      <c r="D94" s="2" t="s">
        <v>4</v>
      </c>
      <c r="E94" s="2"/>
      <c r="F94" s="2"/>
      <c r="G94" s="2"/>
      <c r="H94" s="4">
        <f>SUM(I94:T94)</f>
        <v>5000000</v>
      </c>
      <c r="I94" s="3"/>
      <c r="J94" s="3"/>
      <c r="K94" s="3"/>
      <c r="L94" s="3">
        <v>5000000</v>
      </c>
      <c r="M94" s="3"/>
      <c r="N94" s="3"/>
      <c r="O94" s="3"/>
      <c r="P94" s="3"/>
      <c r="Q94" s="3"/>
      <c r="R94" s="3"/>
      <c r="S94" s="3"/>
      <c r="T94" s="3"/>
    </row>
    <row r="95" spans="2:20" x14ac:dyDescent="0.4">
      <c r="B95" s="2"/>
      <c r="C95" s="2" t="s">
        <v>86</v>
      </c>
      <c r="D95" s="2" t="s">
        <v>4</v>
      </c>
      <c r="E95" s="2"/>
      <c r="F95" s="2"/>
      <c r="G95" s="2"/>
      <c r="H95" s="4">
        <f>SUM(I95:T95)</f>
        <v>-3333333.333333333</v>
      </c>
      <c r="I95" s="3"/>
      <c r="J95" s="3"/>
      <c r="K95" s="3"/>
      <c r="L95" s="3"/>
      <c r="M95" s="3">
        <f t="shared" ref="M95:T95" si="55">-$L$94/12</f>
        <v>-416666.66666666669</v>
      </c>
      <c r="N95" s="3">
        <f t="shared" si="55"/>
        <v>-416666.66666666669</v>
      </c>
      <c r="O95" s="3">
        <f t="shared" si="55"/>
        <v>-416666.66666666669</v>
      </c>
      <c r="P95" s="3">
        <f t="shared" si="55"/>
        <v>-416666.66666666669</v>
      </c>
      <c r="Q95" s="3">
        <f t="shared" si="55"/>
        <v>-416666.66666666669</v>
      </c>
      <c r="R95" s="3">
        <f t="shared" si="55"/>
        <v>-416666.66666666669</v>
      </c>
      <c r="S95" s="3">
        <f t="shared" si="55"/>
        <v>-416666.66666666669</v>
      </c>
      <c r="T95" s="3">
        <f t="shared" si="55"/>
        <v>-416666.66666666669</v>
      </c>
    </row>
    <row r="96" spans="2:20" x14ac:dyDescent="0.4">
      <c r="B96" s="2"/>
      <c r="C96" s="2" t="s">
        <v>87</v>
      </c>
      <c r="D96" s="2" t="s">
        <v>4</v>
      </c>
      <c r="E96" s="2"/>
      <c r="F96" s="2"/>
      <c r="G96" s="2"/>
      <c r="H96" s="4">
        <f ca="1">SUM(H89,H90,H93)</f>
        <v>7691736.666666667</v>
      </c>
      <c r="I96" s="4">
        <f t="shared" ref="I96:T96" ca="1" si="56">SUM(I89,I90,I93)</f>
        <v>6188200</v>
      </c>
      <c r="J96" s="4">
        <f t="shared" ca="1" si="56"/>
        <v>192400</v>
      </c>
      <c r="K96" s="4">
        <f t="shared" ca="1" si="56"/>
        <v>1308400</v>
      </c>
      <c r="L96" s="4">
        <f t="shared" ca="1" si="56"/>
        <v>7871400</v>
      </c>
      <c r="M96" s="4">
        <f t="shared" ca="1" si="56"/>
        <v>1218733.3333333333</v>
      </c>
      <c r="N96" s="4">
        <f t="shared" ca="1" si="56"/>
        <v>1766833.3333333333</v>
      </c>
      <c r="O96" s="4">
        <f t="shared" ca="1" si="56"/>
        <v>4789333.333333333</v>
      </c>
      <c r="P96" s="4">
        <f t="shared" ca="1" si="56"/>
        <v>-10457266.666666666</v>
      </c>
      <c r="Q96" s="4">
        <f t="shared" ca="1" si="56"/>
        <v>-3285466.6666666665</v>
      </c>
      <c r="R96" s="4">
        <f t="shared" ca="1" si="56"/>
        <v>-3176266.6666666665</v>
      </c>
      <c r="S96" s="4">
        <f t="shared" ca="1" si="56"/>
        <v>-1214266.6666666667</v>
      </c>
      <c r="T96" s="4">
        <f t="shared" ca="1" si="56"/>
        <v>2489703.3333333335</v>
      </c>
    </row>
    <row r="97" spans="2:20" x14ac:dyDescent="0.4">
      <c r="B97" s="2"/>
      <c r="C97" s="2" t="s">
        <v>88</v>
      </c>
      <c r="D97" s="2" t="s">
        <v>4</v>
      </c>
      <c r="E97" s="2"/>
      <c r="F97" s="2"/>
      <c r="G97" s="2"/>
      <c r="H97" s="4">
        <f ca="1">T97</f>
        <v>9691736.6666666642</v>
      </c>
      <c r="I97" s="3">
        <f ca="1">2000000+I96</f>
        <v>8188200</v>
      </c>
      <c r="J97" s="4">
        <f ca="1">I97+J96</f>
        <v>8380600</v>
      </c>
      <c r="K97" s="4">
        <f t="shared" ref="K97:T97" ca="1" si="57">J97+K96</f>
        <v>9689000</v>
      </c>
      <c r="L97" s="4">
        <f t="shared" ca="1" si="57"/>
        <v>17560400</v>
      </c>
      <c r="M97" s="4">
        <f t="shared" ca="1" si="57"/>
        <v>18779133.333333332</v>
      </c>
      <c r="N97" s="4">
        <f t="shared" ca="1" si="57"/>
        <v>20545966.666666664</v>
      </c>
      <c r="O97" s="4">
        <f t="shared" ca="1" si="57"/>
        <v>25335299.999999996</v>
      </c>
      <c r="P97" s="4">
        <f t="shared" ca="1" si="57"/>
        <v>14878033.33333333</v>
      </c>
      <c r="Q97" s="4">
        <f t="shared" ca="1" si="57"/>
        <v>11592566.666666664</v>
      </c>
      <c r="R97" s="4">
        <f t="shared" ca="1" si="57"/>
        <v>8416299.9999999981</v>
      </c>
      <c r="S97" s="4">
        <f t="shared" ca="1" si="57"/>
        <v>7202033.3333333312</v>
      </c>
      <c r="T97" s="4">
        <f t="shared" ca="1" si="57"/>
        <v>9691736.6666666642</v>
      </c>
    </row>
    <row r="98" spans="2:20" x14ac:dyDescent="0.4">
      <c r="B98" s="2"/>
      <c r="C98" s="2"/>
      <c r="D98" s="2"/>
      <c r="E98" s="2"/>
      <c r="F98" s="2"/>
      <c r="G98" s="2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4">
      <c r="B99" s="2"/>
      <c r="C99" s="2"/>
      <c r="D99" s="2"/>
      <c r="E99" s="2"/>
      <c r="F99" s="2"/>
      <c r="G99" s="2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4">
      <c r="B100" s="2"/>
      <c r="C100" s="2"/>
      <c r="D100" s="2"/>
      <c r="E100" s="2"/>
      <c r="F100" s="2"/>
      <c r="G100" s="2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4">
      <c r="B101" s="2"/>
      <c r="C101" s="2"/>
      <c r="D101" s="2"/>
      <c r="E101" s="2"/>
      <c r="F101" s="2"/>
      <c r="G101" s="2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2F8C-5512-420D-ABCD-E76A5F0EADD8}">
  <dimension ref="B2:P15"/>
  <sheetViews>
    <sheetView workbookViewId="0"/>
  </sheetViews>
  <sheetFormatPr defaultRowHeight="18.75" x14ac:dyDescent="0.4"/>
  <cols>
    <col min="2" max="2" width="7.25" bestFit="1" customWidth="1"/>
    <col min="4" max="4" width="19.25" bestFit="1" customWidth="1"/>
    <col min="5" max="16" width="8.125" customWidth="1"/>
  </cols>
  <sheetData>
    <row r="2" spans="2:16" x14ac:dyDescent="0.4">
      <c r="B2" t="s">
        <v>91</v>
      </c>
    </row>
    <row r="3" spans="2:16" x14ac:dyDescent="0.4">
      <c r="B3" s="15" t="s">
        <v>0</v>
      </c>
      <c r="C3" s="15" t="s">
        <v>0</v>
      </c>
      <c r="D3" s="15" t="s">
        <v>9</v>
      </c>
      <c r="E3" s="17" t="s">
        <v>107</v>
      </c>
      <c r="F3" s="17" t="s">
        <v>96</v>
      </c>
      <c r="G3" s="17" t="s">
        <v>97</v>
      </c>
      <c r="H3" s="17" t="s">
        <v>98</v>
      </c>
      <c r="I3" s="17" t="s">
        <v>99</v>
      </c>
      <c r="J3" s="17" t="s">
        <v>100</v>
      </c>
      <c r="K3" s="17" t="s">
        <v>101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</row>
    <row r="4" spans="2:16" x14ac:dyDescent="0.4">
      <c r="B4" s="2" t="s">
        <v>53</v>
      </c>
      <c r="C4" s="2" t="str" cm="1">
        <f t="array" aca="1" ref="C4" ca="1">IFERROR(INDIRECT(B4&amp;"!C2"),"")</f>
        <v>野菜</v>
      </c>
      <c r="D4" s="2" t="str" cm="1">
        <f t="array" aca="1" ref="D4" ca="1">IFERROR(INDIRECT(B4&amp;"!C3"),"")</f>
        <v>にんじん</v>
      </c>
      <c r="E4" s="4">
        <f ca="1">全体計画!I16</f>
        <v>360</v>
      </c>
      <c r="F4" s="4">
        <f ca="1">全体計画!J16</f>
        <v>60</v>
      </c>
      <c r="G4" s="4">
        <f ca="1">全体計画!K16</f>
        <v>0</v>
      </c>
      <c r="H4" s="4">
        <f ca="1">全体計画!L16</f>
        <v>0</v>
      </c>
      <c r="I4" s="4">
        <f ca="1">全体計画!M16</f>
        <v>0</v>
      </c>
      <c r="J4" s="4">
        <f ca="1">全体計画!N16</f>
        <v>0</v>
      </c>
      <c r="K4" s="4">
        <f ca="1">全体計画!O16</f>
        <v>0</v>
      </c>
      <c r="L4" s="4">
        <f ca="1">全体計画!P16</f>
        <v>240</v>
      </c>
      <c r="M4" s="4">
        <f ca="1">全体計画!Q16</f>
        <v>240</v>
      </c>
      <c r="N4" s="4">
        <f ca="1">全体計画!R16</f>
        <v>180</v>
      </c>
      <c r="O4" s="4">
        <f ca="1">全体計画!S16</f>
        <v>120</v>
      </c>
      <c r="P4" s="4">
        <f ca="1">全体計画!T16</f>
        <v>150</v>
      </c>
    </row>
    <row r="5" spans="2:16" x14ac:dyDescent="0.4">
      <c r="B5" s="2" t="s">
        <v>54</v>
      </c>
      <c r="C5" s="2" t="str" cm="1">
        <f t="array" aca="1" ref="C5" ca="1">IFERROR(INDIRECT(B5&amp;"!C2"),"")</f>
        <v>野菜</v>
      </c>
      <c r="D5" s="2" t="str" cm="1">
        <f t="array" aca="1" ref="D5" ca="1">IFERROR(INDIRECT(B5&amp;"!C3"),"")</f>
        <v>じゃがいも</v>
      </c>
      <c r="E5" s="4">
        <f ca="1">全体計画!I17</f>
        <v>0</v>
      </c>
      <c r="F5" s="4">
        <f ca="1">全体計画!J17</f>
        <v>60</v>
      </c>
      <c r="G5" s="4">
        <f ca="1">全体計画!K17</f>
        <v>300</v>
      </c>
      <c r="H5" s="4">
        <f ca="1">全体計画!L17</f>
        <v>90</v>
      </c>
      <c r="I5" s="4">
        <f ca="1">全体計画!M17</f>
        <v>210</v>
      </c>
      <c r="J5" s="4">
        <f ca="1">全体計画!N17</f>
        <v>420</v>
      </c>
      <c r="K5" s="4">
        <f ca="1">全体計画!O17</f>
        <v>540</v>
      </c>
      <c r="L5" s="4">
        <f ca="1">全体計画!P17</f>
        <v>90</v>
      </c>
      <c r="M5" s="4">
        <f ca="1">全体計画!Q17</f>
        <v>0</v>
      </c>
      <c r="N5" s="4">
        <f ca="1">全体計画!R17</f>
        <v>0</v>
      </c>
      <c r="O5" s="4">
        <f ca="1">全体計画!S17</f>
        <v>0</v>
      </c>
      <c r="P5" s="4">
        <f ca="1">全体計画!T17</f>
        <v>0</v>
      </c>
    </row>
    <row r="6" spans="2:16" x14ac:dyDescent="0.4">
      <c r="B6" s="2" t="s">
        <v>55</v>
      </c>
      <c r="C6" s="2" t="str" cm="1">
        <f t="array" aca="1" ref="C6" ca="1">IFERROR(INDIRECT(B6&amp;"!C2"),"")</f>
        <v>野菜</v>
      </c>
      <c r="D6" s="2" t="str" cm="1">
        <f t="array" aca="1" ref="D6" ca="1">IFERROR(INDIRECT(B6&amp;"!C3"),"")</f>
        <v>トマト</v>
      </c>
      <c r="E6" s="4">
        <f ca="1">全体計画!I18</f>
        <v>446.00000000000006</v>
      </c>
      <c r="F6" s="4">
        <f ca="1">全体計画!J18</f>
        <v>446.00000000000006</v>
      </c>
      <c r="G6" s="4">
        <f ca="1">全体計画!K18</f>
        <v>512.66666666666663</v>
      </c>
      <c r="H6" s="4">
        <f ca="1">全体計画!L18</f>
        <v>579.33333333333337</v>
      </c>
      <c r="I6" s="4">
        <f ca="1">全体計画!M18</f>
        <v>512.66666666666663</v>
      </c>
      <c r="J6" s="4">
        <f ca="1">全体計画!N18</f>
        <v>246.66666666666669</v>
      </c>
      <c r="K6" s="4">
        <f ca="1">全体計画!O18</f>
        <v>30</v>
      </c>
      <c r="L6" s="4">
        <f ca="1">全体計画!P18</f>
        <v>60</v>
      </c>
      <c r="M6" s="4">
        <f ca="1">全体計画!Q18</f>
        <v>150</v>
      </c>
      <c r="N6" s="4">
        <f ca="1">全体計画!R18</f>
        <v>126</v>
      </c>
      <c r="O6" s="4">
        <f ca="1">全体計画!S18</f>
        <v>379.33333333333331</v>
      </c>
      <c r="P6" s="4">
        <f ca="1">全体計画!T18</f>
        <v>446.00000000000006</v>
      </c>
    </row>
    <row r="7" spans="2:16" x14ac:dyDescent="0.4">
      <c r="B7" s="2" t="s">
        <v>56</v>
      </c>
      <c r="C7" s="2" cm="1">
        <f t="array" aca="1" ref="C7" ca="1">IFERROR(INDIRECT(B7&amp;"!C2"),"")</f>
        <v>0</v>
      </c>
      <c r="D7" s="2" cm="1">
        <f t="array" aca="1" ref="D7" ca="1">IFERROR(INDIRECT(B7&amp;"!C3"),"")</f>
        <v>0</v>
      </c>
      <c r="E7" s="4">
        <f ca="1">全体計画!I19</f>
        <v>0</v>
      </c>
      <c r="F7" s="4">
        <f ca="1">全体計画!J19</f>
        <v>0</v>
      </c>
      <c r="G7" s="4">
        <f ca="1">全体計画!K19</f>
        <v>0</v>
      </c>
      <c r="H7" s="4">
        <f ca="1">全体計画!L19</f>
        <v>0</v>
      </c>
      <c r="I7" s="4">
        <f ca="1">全体計画!M19</f>
        <v>0</v>
      </c>
      <c r="J7" s="4">
        <f ca="1">全体計画!N19</f>
        <v>0</v>
      </c>
      <c r="K7" s="4">
        <f ca="1">全体計画!O19</f>
        <v>0</v>
      </c>
      <c r="L7" s="4">
        <f ca="1">全体計画!P19</f>
        <v>0</v>
      </c>
      <c r="M7" s="4">
        <f ca="1">全体計画!Q19</f>
        <v>0</v>
      </c>
      <c r="N7" s="4">
        <f ca="1">全体計画!R19</f>
        <v>0</v>
      </c>
      <c r="O7" s="4">
        <f ca="1">全体計画!S19</f>
        <v>0</v>
      </c>
      <c r="P7" s="4">
        <f ca="1">全体計画!T19</f>
        <v>0</v>
      </c>
    </row>
    <row r="8" spans="2:16" x14ac:dyDescent="0.4">
      <c r="B8" s="2" t="s">
        <v>57</v>
      </c>
      <c r="C8" s="2" cm="1">
        <f t="array" aca="1" ref="C8" ca="1">IFERROR(INDIRECT(B8&amp;"!C2"),"")</f>
        <v>0</v>
      </c>
      <c r="D8" s="2" cm="1">
        <f t="array" aca="1" ref="D8" ca="1">IFERROR(INDIRECT(B8&amp;"!C3"),"")</f>
        <v>0</v>
      </c>
      <c r="E8" s="4">
        <f ca="1">全体計画!I20</f>
        <v>0</v>
      </c>
      <c r="F8" s="4">
        <f ca="1">全体計画!J20</f>
        <v>0</v>
      </c>
      <c r="G8" s="4">
        <f ca="1">全体計画!K20</f>
        <v>0</v>
      </c>
      <c r="H8" s="4">
        <f ca="1">全体計画!L20</f>
        <v>0</v>
      </c>
      <c r="I8" s="4">
        <f ca="1">全体計画!M20</f>
        <v>0</v>
      </c>
      <c r="J8" s="4">
        <f ca="1">全体計画!N20</f>
        <v>0</v>
      </c>
      <c r="K8" s="4">
        <f ca="1">全体計画!O20</f>
        <v>0</v>
      </c>
      <c r="L8" s="4">
        <f ca="1">全体計画!P20</f>
        <v>0</v>
      </c>
      <c r="M8" s="4">
        <f ca="1">全体計画!Q20</f>
        <v>0</v>
      </c>
      <c r="N8" s="4">
        <f ca="1">全体計画!R20</f>
        <v>0</v>
      </c>
      <c r="O8" s="4">
        <f ca="1">全体計画!S20</f>
        <v>0</v>
      </c>
      <c r="P8" s="4">
        <f ca="1">全体計画!T20</f>
        <v>0</v>
      </c>
    </row>
    <row r="9" spans="2:16" x14ac:dyDescent="0.4">
      <c r="B9" s="2" t="s">
        <v>58</v>
      </c>
      <c r="C9" s="2" cm="1">
        <f t="array" aca="1" ref="C9" ca="1">IFERROR(INDIRECT(B9&amp;"!C2"),"")</f>
        <v>0</v>
      </c>
      <c r="D9" s="2" cm="1">
        <f t="array" aca="1" ref="D9" ca="1">IFERROR(INDIRECT(B9&amp;"!C3"),"")</f>
        <v>0</v>
      </c>
      <c r="E9" s="4">
        <f ca="1">全体計画!I21</f>
        <v>0</v>
      </c>
      <c r="F9" s="4">
        <f ca="1">全体計画!J21</f>
        <v>0</v>
      </c>
      <c r="G9" s="4">
        <f ca="1">全体計画!K21</f>
        <v>0</v>
      </c>
      <c r="H9" s="4">
        <f ca="1">全体計画!L21</f>
        <v>0</v>
      </c>
      <c r="I9" s="4">
        <f ca="1">全体計画!M21</f>
        <v>0</v>
      </c>
      <c r="J9" s="4">
        <f ca="1">全体計画!N21</f>
        <v>0</v>
      </c>
      <c r="K9" s="4">
        <f ca="1">全体計画!O21</f>
        <v>0</v>
      </c>
      <c r="L9" s="4">
        <f ca="1">全体計画!P21</f>
        <v>0</v>
      </c>
      <c r="M9" s="4">
        <f ca="1">全体計画!Q21</f>
        <v>0</v>
      </c>
      <c r="N9" s="4">
        <f ca="1">全体計画!R21</f>
        <v>0</v>
      </c>
      <c r="O9" s="4">
        <f ca="1">全体計画!S21</f>
        <v>0</v>
      </c>
      <c r="P9" s="4">
        <f ca="1">全体計画!T21</f>
        <v>0</v>
      </c>
    </row>
    <row r="10" spans="2:16" x14ac:dyDescent="0.4">
      <c r="B10" s="2" t="s">
        <v>59</v>
      </c>
      <c r="C10" s="2" cm="1">
        <f t="array" aca="1" ref="C10" ca="1">IFERROR(INDIRECT(B10&amp;"!C2"),"")</f>
        <v>0</v>
      </c>
      <c r="D10" s="2" cm="1">
        <f t="array" aca="1" ref="D10" ca="1">IFERROR(INDIRECT(B10&amp;"!C3"),"")</f>
        <v>0</v>
      </c>
      <c r="E10" s="4">
        <f ca="1">全体計画!I22</f>
        <v>0</v>
      </c>
      <c r="F10" s="4">
        <f ca="1">全体計画!J22</f>
        <v>0</v>
      </c>
      <c r="G10" s="4">
        <f ca="1">全体計画!K22</f>
        <v>0</v>
      </c>
      <c r="H10" s="4">
        <f ca="1">全体計画!L22</f>
        <v>0</v>
      </c>
      <c r="I10" s="4">
        <f ca="1">全体計画!M22</f>
        <v>0</v>
      </c>
      <c r="J10" s="4">
        <f ca="1">全体計画!N22</f>
        <v>0</v>
      </c>
      <c r="K10" s="4">
        <f ca="1">全体計画!O22</f>
        <v>0</v>
      </c>
      <c r="L10" s="4">
        <f ca="1">全体計画!P22</f>
        <v>0</v>
      </c>
      <c r="M10" s="4">
        <f ca="1">全体計画!Q22</f>
        <v>0</v>
      </c>
      <c r="N10" s="4">
        <f ca="1">全体計画!R22</f>
        <v>0</v>
      </c>
      <c r="O10" s="4">
        <f ca="1">全体計画!S22</f>
        <v>0</v>
      </c>
      <c r="P10" s="4">
        <f ca="1">全体計画!T22</f>
        <v>0</v>
      </c>
    </row>
    <row r="11" spans="2:16" x14ac:dyDescent="0.4">
      <c r="B11" s="2" t="s">
        <v>60</v>
      </c>
      <c r="C11" s="2" cm="1">
        <f t="array" aca="1" ref="C11" ca="1">IFERROR(INDIRECT(B11&amp;"!C2"),"")</f>
        <v>0</v>
      </c>
      <c r="D11" s="2" cm="1">
        <f t="array" aca="1" ref="D11" ca="1">IFERROR(INDIRECT(B11&amp;"!C3"),"")</f>
        <v>0</v>
      </c>
      <c r="E11" s="4">
        <f ca="1">全体計画!I23</f>
        <v>0</v>
      </c>
      <c r="F11" s="4">
        <f ca="1">全体計画!J23</f>
        <v>0</v>
      </c>
      <c r="G11" s="4">
        <f ca="1">全体計画!K23</f>
        <v>0</v>
      </c>
      <c r="H11" s="4">
        <f ca="1">全体計画!L23</f>
        <v>0</v>
      </c>
      <c r="I11" s="4">
        <f ca="1">全体計画!M23</f>
        <v>0</v>
      </c>
      <c r="J11" s="4">
        <f ca="1">全体計画!N23</f>
        <v>0</v>
      </c>
      <c r="K11" s="4">
        <f ca="1">全体計画!O23</f>
        <v>0</v>
      </c>
      <c r="L11" s="4">
        <f ca="1">全体計画!P23</f>
        <v>0</v>
      </c>
      <c r="M11" s="4">
        <f ca="1">全体計画!Q23</f>
        <v>0</v>
      </c>
      <c r="N11" s="4">
        <f ca="1">全体計画!R23</f>
        <v>0</v>
      </c>
      <c r="O11" s="4">
        <f ca="1">全体計画!S23</f>
        <v>0</v>
      </c>
      <c r="P11" s="4">
        <f ca="1">全体計画!T23</f>
        <v>0</v>
      </c>
    </row>
    <row r="12" spans="2:16" x14ac:dyDescent="0.4">
      <c r="B12" s="2" t="s">
        <v>61</v>
      </c>
      <c r="C12" s="2" cm="1">
        <f t="array" aca="1" ref="C12" ca="1">IFERROR(INDIRECT(B12&amp;"!C2"),"")</f>
        <v>0</v>
      </c>
      <c r="D12" s="2" cm="1">
        <f t="array" aca="1" ref="D12" ca="1">IFERROR(INDIRECT(B12&amp;"!C3"),"")</f>
        <v>0</v>
      </c>
      <c r="E12" s="4">
        <f ca="1">全体計画!I24</f>
        <v>0</v>
      </c>
      <c r="F12" s="4">
        <f ca="1">全体計画!J24</f>
        <v>0</v>
      </c>
      <c r="G12" s="4">
        <f ca="1">全体計画!K24</f>
        <v>0</v>
      </c>
      <c r="H12" s="4">
        <f ca="1">全体計画!L24</f>
        <v>0</v>
      </c>
      <c r="I12" s="4">
        <f ca="1">全体計画!M24</f>
        <v>0</v>
      </c>
      <c r="J12" s="4">
        <f ca="1">全体計画!N24</f>
        <v>0</v>
      </c>
      <c r="K12" s="4">
        <f ca="1">全体計画!O24</f>
        <v>0</v>
      </c>
      <c r="L12" s="4">
        <f ca="1">全体計画!P24</f>
        <v>0</v>
      </c>
      <c r="M12" s="4">
        <f ca="1">全体計画!Q24</f>
        <v>0</v>
      </c>
      <c r="N12" s="4">
        <f ca="1">全体計画!R24</f>
        <v>0</v>
      </c>
      <c r="O12" s="4">
        <f ca="1">全体計画!S24</f>
        <v>0</v>
      </c>
      <c r="P12" s="4">
        <f ca="1">全体計画!T24</f>
        <v>0</v>
      </c>
    </row>
    <row r="13" spans="2:16" x14ac:dyDescent="0.4">
      <c r="B13" s="2" t="s">
        <v>62</v>
      </c>
      <c r="C13" s="2" cm="1">
        <f t="array" aca="1" ref="C13" ca="1">IFERROR(INDIRECT(B13&amp;"!C2"),"")</f>
        <v>0</v>
      </c>
      <c r="D13" s="2" cm="1">
        <f t="array" aca="1" ref="D13" ca="1">IFERROR(INDIRECT(B13&amp;"!C3"),"")</f>
        <v>0</v>
      </c>
      <c r="E13" s="4">
        <f ca="1">全体計画!I25</f>
        <v>0</v>
      </c>
      <c r="F13" s="4">
        <f ca="1">全体計画!J25</f>
        <v>0</v>
      </c>
      <c r="G13" s="4">
        <f ca="1">全体計画!K25</f>
        <v>0</v>
      </c>
      <c r="H13" s="4">
        <f ca="1">全体計画!L25</f>
        <v>0</v>
      </c>
      <c r="I13" s="4">
        <f ca="1">全体計画!M25</f>
        <v>0</v>
      </c>
      <c r="J13" s="4">
        <f ca="1">全体計画!N25</f>
        <v>0</v>
      </c>
      <c r="K13" s="4">
        <f ca="1">全体計画!O25</f>
        <v>0</v>
      </c>
      <c r="L13" s="4">
        <f ca="1">全体計画!P25</f>
        <v>0</v>
      </c>
      <c r="M13" s="4">
        <f ca="1">全体計画!Q25</f>
        <v>0</v>
      </c>
      <c r="N13" s="4">
        <f ca="1">全体計画!R25</f>
        <v>0</v>
      </c>
      <c r="O13" s="4">
        <f ca="1">全体計画!S25</f>
        <v>0</v>
      </c>
      <c r="P13" s="4">
        <f ca="1">全体計画!T25</f>
        <v>0</v>
      </c>
    </row>
    <row r="14" spans="2:16" x14ac:dyDescent="0.4">
      <c r="B14" s="2"/>
      <c r="C14" s="2" t="str" cm="1">
        <f t="array" aca="1" ref="C14" ca="1">IFERROR(INDIRECT(B14&amp;"!C2"),"")</f>
        <v/>
      </c>
      <c r="D14" s="2" t="s">
        <v>93</v>
      </c>
      <c r="E14" s="21">
        <f>全体計画!I37</f>
        <v>5</v>
      </c>
      <c r="F14" s="21">
        <f>全体計画!J37</f>
        <v>5</v>
      </c>
      <c r="G14" s="21">
        <f>全体計画!K37</f>
        <v>5</v>
      </c>
      <c r="H14" s="21">
        <f>全体計画!L37</f>
        <v>5</v>
      </c>
      <c r="I14" s="21">
        <f>全体計画!M37</f>
        <v>5</v>
      </c>
      <c r="J14" s="21">
        <f>全体計画!N37</f>
        <v>5</v>
      </c>
      <c r="K14" s="21">
        <f>全体計画!O37</f>
        <v>4</v>
      </c>
      <c r="L14" s="21">
        <f>全体計画!P37</f>
        <v>3</v>
      </c>
      <c r="M14" s="21">
        <f>全体計画!Q37</f>
        <v>3</v>
      </c>
      <c r="N14" s="21">
        <f>全体計画!R37</f>
        <v>3</v>
      </c>
      <c r="O14" s="21">
        <f>全体計画!S37</f>
        <v>5</v>
      </c>
      <c r="P14" s="21">
        <f>全体計画!T37</f>
        <v>5</v>
      </c>
    </row>
    <row r="15" spans="2:16" x14ac:dyDescent="0.4">
      <c r="B15" s="2"/>
      <c r="C15" s="2" t="str" cm="1">
        <f t="array" aca="1" ref="C15" ca="1">IFERROR(INDIRECT(B15&amp;"!C2"),"")</f>
        <v/>
      </c>
      <c r="D15" s="2" t="s">
        <v>92</v>
      </c>
      <c r="E15" s="4">
        <f ca="1">全体計画!I38</f>
        <v>161.19999999999999</v>
      </c>
      <c r="F15" s="4">
        <f ca="1">全体計画!J38</f>
        <v>113.2</v>
      </c>
      <c r="G15" s="4">
        <f ca="1">全体計画!K38</f>
        <v>162.53333333333333</v>
      </c>
      <c r="H15" s="4">
        <f ca="1">全体計画!L38</f>
        <v>133.86666666666667</v>
      </c>
      <c r="I15" s="4">
        <f ca="1">全体計画!M38</f>
        <v>144.53333333333333</v>
      </c>
      <c r="J15" s="4">
        <f ca="1">全体計画!N38</f>
        <v>133.33333333333334</v>
      </c>
      <c r="K15" s="4">
        <f ca="1">全体計画!O38</f>
        <v>142.5</v>
      </c>
      <c r="L15" s="4">
        <f ca="1">全体計画!P38</f>
        <v>130</v>
      </c>
      <c r="M15" s="4">
        <f ca="1">全体計画!Q38</f>
        <v>130</v>
      </c>
      <c r="N15" s="4">
        <f ca="1">全体計画!R38</f>
        <v>102</v>
      </c>
      <c r="O15" s="4">
        <f ca="1">全体計画!S38</f>
        <v>99.86666666666666</v>
      </c>
      <c r="P15" s="4">
        <f ca="1">全体計画!T38</f>
        <v>119.2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A517-A9BC-4A37-8403-3874F36EB1C5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F54" sqref="F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8" t="s">
        <v>0</v>
      </c>
      <c r="C2" s="1" t="s">
        <v>6</v>
      </c>
    </row>
    <row r="3" spans="2:18" x14ac:dyDescent="0.4">
      <c r="B3" s="18" t="s">
        <v>9</v>
      </c>
      <c r="C3" s="1" t="s">
        <v>7</v>
      </c>
    </row>
    <row r="4" spans="2:18" x14ac:dyDescent="0.4">
      <c r="B4" s="18" t="s">
        <v>22</v>
      </c>
      <c r="C4" s="1" t="s">
        <v>10</v>
      </c>
    </row>
    <row r="5" spans="2:18" x14ac:dyDescent="0.4">
      <c r="B5" s="18" t="s">
        <v>30</v>
      </c>
      <c r="C5" s="18" t="s">
        <v>23</v>
      </c>
      <c r="D5" s="18" t="s">
        <v>1</v>
      </c>
      <c r="E5" s="18" t="s">
        <v>3</v>
      </c>
      <c r="F5" s="19" t="s">
        <v>108</v>
      </c>
      <c r="G5" s="20" t="s">
        <v>107</v>
      </c>
      <c r="H5" s="20" t="s">
        <v>96</v>
      </c>
      <c r="I5" s="20" t="s">
        <v>97</v>
      </c>
      <c r="J5" s="20" t="s">
        <v>98</v>
      </c>
      <c r="K5" s="20" t="s">
        <v>99</v>
      </c>
      <c r="L5" s="20" t="s">
        <v>100</v>
      </c>
      <c r="M5" s="20" t="s">
        <v>101</v>
      </c>
      <c r="N5" s="20" t="s">
        <v>102</v>
      </c>
      <c r="O5" s="20" t="s">
        <v>103</v>
      </c>
      <c r="P5" s="20" t="s">
        <v>104</v>
      </c>
      <c r="Q5" s="20" t="s">
        <v>105</v>
      </c>
      <c r="R5" s="20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kg/反</v>
      </c>
      <c r="F6" s="9">
        <f>SUM(G6:R6)</f>
        <v>4000</v>
      </c>
      <c r="G6" s="3">
        <v>3000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>
        <v>1000</v>
      </c>
    </row>
    <row r="7" spans="2:18" x14ac:dyDescent="0.4">
      <c r="B7" s="1"/>
      <c r="C7" s="1"/>
      <c r="D7" s="1" t="s">
        <v>17</v>
      </c>
      <c r="E7" s="2" t="s">
        <v>18</v>
      </c>
      <c r="F7" s="9">
        <f>AVERAGE(G7:R7)</f>
        <v>1300</v>
      </c>
      <c r="G7" s="3">
        <v>1300</v>
      </c>
      <c r="H7" s="3">
        <v>1300</v>
      </c>
      <c r="I7" s="3">
        <v>1300</v>
      </c>
      <c r="J7" s="3">
        <v>1300</v>
      </c>
      <c r="K7" s="3">
        <v>1300</v>
      </c>
      <c r="L7" s="3">
        <v>1300</v>
      </c>
      <c r="M7" s="3">
        <v>1300</v>
      </c>
      <c r="N7" s="3">
        <v>1300</v>
      </c>
      <c r="O7" s="3">
        <v>1300</v>
      </c>
      <c r="P7" s="3">
        <v>1300</v>
      </c>
      <c r="Q7" s="3">
        <v>1300</v>
      </c>
      <c r="R7" s="3">
        <v>1300</v>
      </c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45</v>
      </c>
      <c r="G8" s="4">
        <f t="shared" ref="G8:R8" si="0">SUM(G24,G41/3600*G6)</f>
        <v>12</v>
      </c>
      <c r="H8" s="4">
        <f t="shared" si="0"/>
        <v>2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8</v>
      </c>
      <c r="O8" s="4">
        <f t="shared" si="0"/>
        <v>8</v>
      </c>
      <c r="P8" s="4">
        <f t="shared" si="0"/>
        <v>6</v>
      </c>
      <c r="Q8" s="4">
        <f t="shared" si="0"/>
        <v>4</v>
      </c>
      <c r="R8" s="4">
        <f t="shared" si="0"/>
        <v>5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440000</v>
      </c>
      <c r="G9" s="5">
        <f>SUM(G13,G15,G16)</f>
        <v>330000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110000</v>
      </c>
    </row>
    <row r="10" spans="2:18" x14ac:dyDescent="0.4">
      <c r="B10" s="1"/>
      <c r="C10" s="1"/>
      <c r="D10" s="1" t="s">
        <v>27</v>
      </c>
      <c r="E10" s="2" t="str">
        <f>"円/"&amp;C4</f>
        <v>円/kg</v>
      </c>
      <c r="F10" s="9">
        <f>AVERAGE(G10:R10)</f>
        <v>110</v>
      </c>
      <c r="G10" s="5">
        <f>IFERROR(G9/G6,"-")</f>
        <v>110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>
        <f t="shared" si="2"/>
        <v>110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円/kg</v>
      </c>
      <c r="F11" s="9">
        <f t="shared" ref="F11:F12" si="3">AVERAGE(G11:R11)</f>
        <v>110</v>
      </c>
      <c r="G11" s="5">
        <f>SUM(G12,G14)</f>
        <v>110</v>
      </c>
      <c r="H11" s="5">
        <f>SUM(H12,H14)</f>
        <v>110</v>
      </c>
      <c r="I11" s="5">
        <f t="shared" ref="I11:Q11" si="4">SUM(I12,I14)</f>
        <v>110</v>
      </c>
      <c r="J11" s="5">
        <f t="shared" si="4"/>
        <v>110</v>
      </c>
      <c r="K11" s="5">
        <f t="shared" si="4"/>
        <v>110</v>
      </c>
      <c r="L11" s="5">
        <f t="shared" si="4"/>
        <v>110</v>
      </c>
      <c r="M11" s="5">
        <f t="shared" si="4"/>
        <v>110</v>
      </c>
      <c r="N11" s="5">
        <f t="shared" si="4"/>
        <v>110</v>
      </c>
      <c r="O11" s="5">
        <f t="shared" si="4"/>
        <v>110</v>
      </c>
      <c r="P11" s="5">
        <f t="shared" si="4"/>
        <v>110</v>
      </c>
      <c r="Q11" s="5">
        <f t="shared" si="4"/>
        <v>110</v>
      </c>
      <c r="R11" s="5">
        <f t="shared" ref="R11" si="5">SUM(R12,R14)</f>
        <v>110</v>
      </c>
    </row>
    <row r="12" spans="2:18" x14ac:dyDescent="0.4">
      <c r="B12" s="1"/>
      <c r="C12" s="1"/>
      <c r="D12" s="1" t="s">
        <v>2</v>
      </c>
      <c r="E12" s="2" t="str">
        <f>"円/"&amp;C4</f>
        <v>円/kg</v>
      </c>
      <c r="F12" s="9">
        <f t="shared" si="3"/>
        <v>110</v>
      </c>
      <c r="G12" s="3">
        <v>110</v>
      </c>
      <c r="H12" s="3">
        <v>110</v>
      </c>
      <c r="I12" s="3">
        <v>110</v>
      </c>
      <c r="J12" s="3">
        <v>110</v>
      </c>
      <c r="K12" s="3">
        <v>110</v>
      </c>
      <c r="L12" s="3">
        <v>110</v>
      </c>
      <c r="M12" s="3">
        <v>110</v>
      </c>
      <c r="N12" s="3">
        <v>110</v>
      </c>
      <c r="O12" s="3">
        <v>110</v>
      </c>
      <c r="P12" s="3">
        <v>110</v>
      </c>
      <c r="Q12" s="3">
        <v>110</v>
      </c>
      <c r="R12" s="3">
        <v>110</v>
      </c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440000</v>
      </c>
      <c r="G13" s="4">
        <f>G6*G12</f>
        <v>330000</v>
      </c>
      <c r="H13" s="4">
        <f>H6*H12</f>
        <v>0</v>
      </c>
      <c r="I13" s="4">
        <f t="shared" ref="I13:Q13" si="6">I6*I12</f>
        <v>0</v>
      </c>
      <c r="J13" s="4">
        <f t="shared" si="6"/>
        <v>0</v>
      </c>
      <c r="K13" s="4">
        <f t="shared" si="6"/>
        <v>0</v>
      </c>
      <c r="L13" s="4">
        <f t="shared" si="6"/>
        <v>0</v>
      </c>
      <c r="M13" s="4">
        <f t="shared" si="6"/>
        <v>0</v>
      </c>
      <c r="N13" s="4">
        <f t="shared" si="6"/>
        <v>0</v>
      </c>
      <c r="O13" s="4">
        <f t="shared" si="6"/>
        <v>0</v>
      </c>
      <c r="P13" s="4">
        <f t="shared" si="6"/>
        <v>0</v>
      </c>
      <c r="Q13" s="4">
        <f t="shared" si="6"/>
        <v>0</v>
      </c>
      <c r="R13" s="4">
        <f t="shared" ref="R13" si="7">R6*R12</f>
        <v>110000</v>
      </c>
    </row>
    <row r="14" spans="2:18" x14ac:dyDescent="0.4">
      <c r="B14" s="1"/>
      <c r="C14" s="1"/>
      <c r="D14" s="1" t="s">
        <v>42</v>
      </c>
      <c r="E14" s="2" t="str">
        <f>"円/"&amp;C4</f>
        <v>円/kg</v>
      </c>
      <c r="F14" s="9">
        <f>AVERAGE(G14:R14)</f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8">I6*I14</f>
        <v>0</v>
      </c>
      <c r="J15" s="4">
        <f t="shared" si="8"/>
        <v>0</v>
      </c>
      <c r="K15" s="4">
        <f t="shared" si="8"/>
        <v>0</v>
      </c>
      <c r="L15" s="4">
        <f t="shared" si="8"/>
        <v>0</v>
      </c>
      <c r="M15" s="4">
        <f t="shared" si="8"/>
        <v>0</v>
      </c>
      <c r="N15" s="4">
        <f t="shared" si="8"/>
        <v>0</v>
      </c>
      <c r="O15" s="4">
        <f t="shared" si="8"/>
        <v>0</v>
      </c>
      <c r="P15" s="4">
        <f t="shared" si="8"/>
        <v>0</v>
      </c>
      <c r="Q15" s="4">
        <f t="shared" si="8"/>
        <v>0</v>
      </c>
      <c r="R15" s="4">
        <f t="shared" si="8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112000</v>
      </c>
      <c r="G17" s="4">
        <f>SUM(G18:G23,G35:G37)</f>
        <v>9400</v>
      </c>
      <c r="H17" s="4">
        <f>SUM(H18:H23,H35:H37)</f>
        <v>2600</v>
      </c>
      <c r="I17" s="4">
        <f t="shared" ref="I17:R17" si="9">SUM(I18:I23,I35:I37)</f>
        <v>0</v>
      </c>
      <c r="J17" s="4">
        <f t="shared" si="9"/>
        <v>0</v>
      </c>
      <c r="K17" s="4">
        <f t="shared" si="9"/>
        <v>0</v>
      </c>
      <c r="L17" s="4">
        <f t="shared" si="9"/>
        <v>0</v>
      </c>
      <c r="M17" s="4">
        <f t="shared" si="9"/>
        <v>0</v>
      </c>
      <c r="N17" s="4">
        <f t="shared" si="9"/>
        <v>71460</v>
      </c>
      <c r="O17" s="4">
        <f t="shared" si="9"/>
        <v>11460</v>
      </c>
      <c r="P17" s="4">
        <f t="shared" si="9"/>
        <v>7860</v>
      </c>
      <c r="Q17" s="4">
        <f t="shared" si="9"/>
        <v>5260</v>
      </c>
      <c r="R17" s="4">
        <f t="shared" si="9"/>
        <v>3960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30000</v>
      </c>
      <c r="G18" s="4">
        <f>SUM(G19:G22)</f>
        <v>0</v>
      </c>
      <c r="H18" s="4">
        <f>SUM(H19:H22)</f>
        <v>0</v>
      </c>
      <c r="I18" s="4">
        <f t="shared" ref="I18:R18" si="10">SUM(I19:I22)</f>
        <v>0</v>
      </c>
      <c r="J18" s="4">
        <f t="shared" si="10"/>
        <v>0</v>
      </c>
      <c r="K18" s="4">
        <f t="shared" si="10"/>
        <v>0</v>
      </c>
      <c r="L18" s="4">
        <f t="shared" si="10"/>
        <v>0</v>
      </c>
      <c r="M18" s="4">
        <f t="shared" si="10"/>
        <v>0</v>
      </c>
      <c r="N18" s="4">
        <f t="shared" si="10"/>
        <v>30000</v>
      </c>
      <c r="O18" s="4">
        <f t="shared" si="10"/>
        <v>0</v>
      </c>
      <c r="P18" s="4">
        <f t="shared" si="10"/>
        <v>0</v>
      </c>
      <c r="Q18" s="4">
        <f t="shared" si="10"/>
        <v>0</v>
      </c>
      <c r="R18" s="4">
        <f t="shared" si="10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11">SUM(G19:R19)</f>
        <v>10000</v>
      </c>
      <c r="G19" s="3"/>
      <c r="H19" s="3"/>
      <c r="I19" s="3"/>
      <c r="J19" s="3"/>
      <c r="K19" s="3"/>
      <c r="L19" s="3"/>
      <c r="M19" s="3"/>
      <c r="N19" s="3">
        <v>10000</v>
      </c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11"/>
        <v>9000</v>
      </c>
      <c r="G20" s="3"/>
      <c r="H20" s="3"/>
      <c r="I20" s="3"/>
      <c r="J20" s="3"/>
      <c r="K20" s="3"/>
      <c r="L20" s="3"/>
      <c r="M20" s="3"/>
      <c r="N20" s="3">
        <v>9000</v>
      </c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11"/>
        <v>8000</v>
      </c>
      <c r="G21" s="3"/>
      <c r="H21" s="3"/>
      <c r="I21" s="3"/>
      <c r="J21" s="3"/>
      <c r="K21" s="3"/>
      <c r="L21" s="3"/>
      <c r="M21" s="3"/>
      <c r="N21" s="3">
        <v>8000</v>
      </c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11"/>
        <v>3000</v>
      </c>
      <c r="G22" s="3"/>
      <c r="H22" s="3"/>
      <c r="I22" s="3"/>
      <c r="J22" s="3"/>
      <c r="K22" s="3"/>
      <c r="L22" s="3"/>
      <c r="M22" s="3"/>
      <c r="N22" s="3">
        <v>3000</v>
      </c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48100</v>
      </c>
      <c r="G23" s="4">
        <f t="shared" ref="G23:R23" si="12">G24*G7</f>
        <v>7800</v>
      </c>
      <c r="H23" s="4">
        <f t="shared" si="12"/>
        <v>2600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 t="shared" si="12"/>
        <v>0</v>
      </c>
      <c r="M23" s="4">
        <f t="shared" si="12"/>
        <v>0</v>
      </c>
      <c r="N23" s="4">
        <f t="shared" si="12"/>
        <v>10400</v>
      </c>
      <c r="O23" s="4">
        <f t="shared" si="12"/>
        <v>10400</v>
      </c>
      <c r="P23" s="4">
        <f t="shared" si="12"/>
        <v>7800</v>
      </c>
      <c r="Q23" s="4">
        <f t="shared" si="12"/>
        <v>5200</v>
      </c>
      <c r="R23" s="4">
        <f t="shared" si="12"/>
        <v>3900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37</v>
      </c>
      <c r="G24" s="4">
        <f>SUM(G25:G34)</f>
        <v>6</v>
      </c>
      <c r="H24" s="4">
        <f t="shared" ref="H24:R24" si="13">SUM(H25:H34)</f>
        <v>2</v>
      </c>
      <c r="I24" s="4">
        <f t="shared" si="13"/>
        <v>0</v>
      </c>
      <c r="J24" s="4">
        <f t="shared" si="13"/>
        <v>0</v>
      </c>
      <c r="K24" s="4">
        <f t="shared" si="13"/>
        <v>0</v>
      </c>
      <c r="L24" s="4">
        <f t="shared" si="13"/>
        <v>0</v>
      </c>
      <c r="M24" s="4">
        <f t="shared" si="13"/>
        <v>0</v>
      </c>
      <c r="N24" s="4">
        <f t="shared" si="13"/>
        <v>8</v>
      </c>
      <c r="O24" s="4">
        <f t="shared" si="13"/>
        <v>8</v>
      </c>
      <c r="P24" s="4">
        <f t="shared" si="13"/>
        <v>6</v>
      </c>
      <c r="Q24" s="4">
        <f t="shared" si="13"/>
        <v>4</v>
      </c>
      <c r="R24" s="4">
        <f t="shared" si="13"/>
        <v>3</v>
      </c>
    </row>
    <row r="25" spans="2:18" x14ac:dyDescent="0.4">
      <c r="B25" s="1"/>
      <c r="C25" s="1"/>
      <c r="D25" s="1" t="s">
        <v>110</v>
      </c>
      <c r="E25" s="2" t="str">
        <f t="shared" ref="E25:E34" si="14">"時間"&amp;"/反"</f>
        <v>時間/反</v>
      </c>
      <c r="F25" s="9">
        <f t="shared" ref="F25:F34" si="15">SUM(G25:R25)</f>
        <v>4</v>
      </c>
      <c r="G25" s="3"/>
      <c r="H25" s="3"/>
      <c r="I25" s="3"/>
      <c r="J25" s="3"/>
      <c r="K25" s="3"/>
      <c r="L25" s="3"/>
      <c r="M25" s="3"/>
      <c r="N25" s="3">
        <v>4</v>
      </c>
      <c r="O25" s="3"/>
      <c r="P25" s="3"/>
      <c r="Q25" s="3"/>
      <c r="R25" s="3"/>
    </row>
    <row r="26" spans="2:18" x14ac:dyDescent="0.4">
      <c r="B26" s="1"/>
      <c r="C26" s="1"/>
      <c r="D26" s="1" t="s">
        <v>119</v>
      </c>
      <c r="E26" s="2" t="str">
        <f t="shared" si="14"/>
        <v>時間/反</v>
      </c>
      <c r="F26" s="9">
        <f t="shared" si="15"/>
        <v>4</v>
      </c>
      <c r="G26" s="3"/>
      <c r="H26" s="3"/>
      <c r="I26" s="3"/>
      <c r="J26" s="3"/>
      <c r="K26" s="3"/>
      <c r="L26" s="3"/>
      <c r="M26" s="3"/>
      <c r="N26" s="3"/>
      <c r="O26" s="3">
        <v>4</v>
      </c>
      <c r="P26" s="3"/>
      <c r="Q26" s="3"/>
      <c r="R26" s="3"/>
    </row>
    <row r="27" spans="2:18" x14ac:dyDescent="0.4">
      <c r="B27" s="1"/>
      <c r="C27" s="1"/>
      <c r="D27" s="1" t="s">
        <v>120</v>
      </c>
      <c r="E27" s="2" t="str">
        <f t="shared" si="14"/>
        <v>時間/反</v>
      </c>
      <c r="F27" s="9">
        <f t="shared" si="15"/>
        <v>15</v>
      </c>
      <c r="G27" s="3"/>
      <c r="H27" s="3"/>
      <c r="I27" s="3"/>
      <c r="J27" s="3"/>
      <c r="K27" s="3"/>
      <c r="L27" s="3"/>
      <c r="M27" s="3"/>
      <c r="N27" s="3">
        <v>4</v>
      </c>
      <c r="O27" s="3">
        <v>4</v>
      </c>
      <c r="P27" s="3">
        <v>4</v>
      </c>
      <c r="Q27" s="3">
        <v>2</v>
      </c>
      <c r="R27" s="3">
        <v>1</v>
      </c>
    </row>
    <row r="28" spans="2:18" x14ac:dyDescent="0.4">
      <c r="B28" s="1"/>
      <c r="C28" s="1"/>
      <c r="D28" s="1" t="s">
        <v>114</v>
      </c>
      <c r="E28" s="2" t="str">
        <f t="shared" si="14"/>
        <v>時間/反</v>
      </c>
      <c r="F28" s="9">
        <f t="shared" si="15"/>
        <v>4</v>
      </c>
      <c r="G28" s="3"/>
      <c r="H28" s="3"/>
      <c r="I28" s="3"/>
      <c r="J28" s="3"/>
      <c r="K28" s="3"/>
      <c r="L28" s="3"/>
      <c r="M28" s="3"/>
      <c r="N28" s="3"/>
      <c r="O28" s="3"/>
      <c r="P28" s="3">
        <v>2</v>
      </c>
      <c r="Q28" s="3">
        <v>2</v>
      </c>
      <c r="R28" s="3"/>
    </row>
    <row r="29" spans="2:18" x14ac:dyDescent="0.4">
      <c r="B29" s="1"/>
      <c r="C29" s="1"/>
      <c r="D29" s="1" t="s">
        <v>121</v>
      </c>
      <c r="E29" s="2" t="str">
        <f t="shared" si="14"/>
        <v>時間/反</v>
      </c>
      <c r="F29" s="9">
        <f t="shared" si="15"/>
        <v>8</v>
      </c>
      <c r="G29" s="3">
        <v>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2</v>
      </c>
    </row>
    <row r="30" spans="2:18" x14ac:dyDescent="0.4">
      <c r="B30" s="1"/>
      <c r="C30" s="1"/>
      <c r="D30" s="1" t="s">
        <v>118</v>
      </c>
      <c r="E30" s="2" t="str">
        <f t="shared" si="14"/>
        <v>時間/反</v>
      </c>
      <c r="F30" s="9">
        <f t="shared" si="15"/>
        <v>2</v>
      </c>
      <c r="G30" s="3"/>
      <c r="H30" s="3">
        <v>2</v>
      </c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4"/>
        <v>時間/反</v>
      </c>
      <c r="F31" s="9">
        <f t="shared" si="15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4"/>
        <v>時間/反</v>
      </c>
      <c r="F32" s="9">
        <f t="shared" si="15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4"/>
        <v>時間/反</v>
      </c>
      <c r="F33" s="9">
        <f t="shared" si="15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4"/>
        <v>時間/反</v>
      </c>
      <c r="F34" s="9">
        <f t="shared" si="15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3000</v>
      </c>
      <c r="G35" s="3">
        <v>1000</v>
      </c>
      <c r="H35" s="3"/>
      <c r="I35" s="3"/>
      <c r="J35" s="3"/>
      <c r="K35" s="3"/>
      <c r="L35" s="3"/>
      <c r="M35" s="3"/>
      <c r="N35" s="3">
        <v>1000</v>
      </c>
      <c r="O35" s="3">
        <v>1000</v>
      </c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900</v>
      </c>
      <c r="G36" s="3">
        <v>600</v>
      </c>
      <c r="H36" s="3"/>
      <c r="I36" s="3"/>
      <c r="J36" s="3"/>
      <c r="K36" s="3"/>
      <c r="L36" s="3"/>
      <c r="M36" s="3"/>
      <c r="N36" s="3">
        <v>60</v>
      </c>
      <c r="O36" s="3">
        <v>60</v>
      </c>
      <c r="P36" s="3">
        <v>60</v>
      </c>
      <c r="Q36" s="3">
        <v>60</v>
      </c>
      <c r="R36" s="3">
        <v>60</v>
      </c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円/kg</v>
      </c>
      <c r="F38" s="9">
        <f>IFERROR(AVERAGE(G38:R38),0)</f>
        <v>46.100000000000016</v>
      </c>
      <c r="G38" s="4">
        <f>SUM(G39:G40,G42:G45)</f>
        <v>46.1</v>
      </c>
      <c r="H38" s="4">
        <f>SUM(H39:H40,H42:H45)</f>
        <v>46.1</v>
      </c>
      <c r="I38" s="4">
        <f>SUM(I39:I40,I42:I45)</f>
        <v>46.1</v>
      </c>
      <c r="J38" s="4">
        <f t="shared" ref="J38:R38" si="16">SUM(J39:J40,J42:J45)</f>
        <v>46.1</v>
      </c>
      <c r="K38" s="4">
        <f t="shared" si="16"/>
        <v>46.1</v>
      </c>
      <c r="L38" s="4">
        <f t="shared" si="16"/>
        <v>46.1</v>
      </c>
      <c r="M38" s="4">
        <f t="shared" si="16"/>
        <v>46.1</v>
      </c>
      <c r="N38" s="4">
        <f t="shared" si="16"/>
        <v>46.1</v>
      </c>
      <c r="O38" s="4">
        <f t="shared" si="16"/>
        <v>46.1</v>
      </c>
      <c r="P38" s="4">
        <f t="shared" si="16"/>
        <v>46.1</v>
      </c>
      <c r="Q38" s="4">
        <f t="shared" si="16"/>
        <v>46.1</v>
      </c>
      <c r="R38" s="4">
        <f t="shared" si="16"/>
        <v>46.1</v>
      </c>
    </row>
    <row r="39" spans="2:18" x14ac:dyDescent="0.4">
      <c r="B39" s="1"/>
      <c r="C39" s="1"/>
      <c r="D39" s="1" t="s">
        <v>33</v>
      </c>
      <c r="E39" s="2" t="str">
        <f>"円/"&amp;C4</f>
        <v>円/kg</v>
      </c>
      <c r="F39" s="9">
        <f t="shared" ref="F39:F45" si="17">IFERROR(AVERAGE(G39:R39),0)</f>
        <v>10</v>
      </c>
      <c r="G39" s="3">
        <v>10</v>
      </c>
      <c r="H39" s="3">
        <v>10</v>
      </c>
      <c r="I39" s="3">
        <v>10</v>
      </c>
      <c r="J39" s="3">
        <v>10</v>
      </c>
      <c r="K39" s="3">
        <v>10</v>
      </c>
      <c r="L39" s="3">
        <v>10</v>
      </c>
      <c r="M39" s="3">
        <v>10</v>
      </c>
      <c r="N39" s="3">
        <v>10</v>
      </c>
      <c r="O39" s="3">
        <v>10</v>
      </c>
      <c r="P39" s="3">
        <v>10</v>
      </c>
      <c r="Q39" s="3">
        <v>10</v>
      </c>
      <c r="R39" s="3">
        <v>10</v>
      </c>
    </row>
    <row r="40" spans="2:18" x14ac:dyDescent="0.4">
      <c r="B40" s="1"/>
      <c r="C40" s="1"/>
      <c r="D40" s="1" t="s">
        <v>34</v>
      </c>
      <c r="E40" s="2" t="str">
        <f>"円/"&amp;C4</f>
        <v>円/kg</v>
      </c>
      <c r="F40" s="9">
        <f t="shared" si="17"/>
        <v>2.6000000000000005</v>
      </c>
      <c r="G40" s="4">
        <f t="shared" ref="G40:R40" si="18">G7/3600*G41</f>
        <v>2.6</v>
      </c>
      <c r="H40" s="4">
        <f t="shared" si="18"/>
        <v>2.6</v>
      </c>
      <c r="I40" s="4">
        <f t="shared" si="18"/>
        <v>2.6</v>
      </c>
      <c r="J40" s="4">
        <f t="shared" si="18"/>
        <v>2.6</v>
      </c>
      <c r="K40" s="4">
        <f t="shared" si="18"/>
        <v>2.6</v>
      </c>
      <c r="L40" s="4">
        <f t="shared" si="18"/>
        <v>2.6</v>
      </c>
      <c r="M40" s="4">
        <f t="shared" si="18"/>
        <v>2.6</v>
      </c>
      <c r="N40" s="4">
        <f t="shared" si="18"/>
        <v>2.6</v>
      </c>
      <c r="O40" s="4">
        <f t="shared" si="18"/>
        <v>2.6</v>
      </c>
      <c r="P40" s="4">
        <f t="shared" si="18"/>
        <v>2.6</v>
      </c>
      <c r="Q40" s="4">
        <f t="shared" si="18"/>
        <v>2.6</v>
      </c>
      <c r="R40" s="4">
        <f t="shared" si="18"/>
        <v>2.6</v>
      </c>
    </row>
    <row r="41" spans="2:18" x14ac:dyDescent="0.4">
      <c r="B41" s="1"/>
      <c r="C41" s="1"/>
      <c r="D41" s="1" t="s">
        <v>14</v>
      </c>
      <c r="E41" s="2" t="str">
        <f>"秒"&amp;"/"&amp;C4</f>
        <v>秒/kg</v>
      </c>
      <c r="F41" s="9">
        <f t="shared" si="17"/>
        <v>7.200000000000002</v>
      </c>
      <c r="G41" s="3">
        <f>8*3600/4000</f>
        <v>7.2</v>
      </c>
      <c r="H41" s="3">
        <f t="shared" ref="H41:R41" si="19">8*3600/4000</f>
        <v>7.2</v>
      </c>
      <c r="I41" s="3">
        <f t="shared" si="19"/>
        <v>7.2</v>
      </c>
      <c r="J41" s="3">
        <f t="shared" si="19"/>
        <v>7.2</v>
      </c>
      <c r="K41" s="3">
        <f t="shared" si="19"/>
        <v>7.2</v>
      </c>
      <c r="L41" s="3">
        <f t="shared" si="19"/>
        <v>7.2</v>
      </c>
      <c r="M41" s="3">
        <f t="shared" si="19"/>
        <v>7.2</v>
      </c>
      <c r="N41" s="3">
        <f t="shared" si="19"/>
        <v>7.2</v>
      </c>
      <c r="O41" s="3">
        <f t="shared" si="19"/>
        <v>7.2</v>
      </c>
      <c r="P41" s="3">
        <f t="shared" si="19"/>
        <v>7.2</v>
      </c>
      <c r="Q41" s="3">
        <f t="shared" si="19"/>
        <v>7.2</v>
      </c>
      <c r="R41" s="3">
        <f t="shared" si="19"/>
        <v>7.2</v>
      </c>
    </row>
    <row r="42" spans="2:18" x14ac:dyDescent="0.4">
      <c r="B42" s="1"/>
      <c r="C42" s="1"/>
      <c r="D42" s="1" t="s">
        <v>38</v>
      </c>
      <c r="E42" s="2" t="str">
        <f>"円/"&amp;C4</f>
        <v>円/kg</v>
      </c>
      <c r="F42" s="9">
        <f t="shared" si="17"/>
        <v>2</v>
      </c>
      <c r="G42" s="3">
        <v>2</v>
      </c>
      <c r="H42" s="3">
        <v>2</v>
      </c>
      <c r="I42" s="3">
        <v>2</v>
      </c>
      <c r="J42" s="3">
        <v>2</v>
      </c>
      <c r="K42" s="3">
        <v>2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</row>
    <row r="43" spans="2:18" x14ac:dyDescent="0.4">
      <c r="B43" s="1"/>
      <c r="C43" s="1"/>
      <c r="D43" s="1" t="s">
        <v>39</v>
      </c>
      <c r="E43" s="2" t="str">
        <f>"円/"&amp;C4</f>
        <v>円/kg</v>
      </c>
      <c r="F43" s="9">
        <f t="shared" si="17"/>
        <v>1.5</v>
      </c>
      <c r="G43" s="3">
        <f>15*10/100</f>
        <v>1.5</v>
      </c>
      <c r="H43" s="3">
        <f>15*10/100</f>
        <v>1.5</v>
      </c>
      <c r="I43" s="3">
        <f t="shared" ref="I43:R43" si="20">15*10/100</f>
        <v>1.5</v>
      </c>
      <c r="J43" s="3">
        <f t="shared" si="20"/>
        <v>1.5</v>
      </c>
      <c r="K43" s="3">
        <f t="shared" si="20"/>
        <v>1.5</v>
      </c>
      <c r="L43" s="3">
        <f t="shared" si="20"/>
        <v>1.5</v>
      </c>
      <c r="M43" s="3">
        <f t="shared" si="20"/>
        <v>1.5</v>
      </c>
      <c r="N43" s="3">
        <f t="shared" si="20"/>
        <v>1.5</v>
      </c>
      <c r="O43" s="3">
        <f t="shared" si="20"/>
        <v>1.5</v>
      </c>
      <c r="P43" s="3">
        <f t="shared" si="20"/>
        <v>1.5</v>
      </c>
      <c r="Q43" s="3">
        <f t="shared" si="20"/>
        <v>1.5</v>
      </c>
      <c r="R43" s="3">
        <f t="shared" si="20"/>
        <v>1.5</v>
      </c>
    </row>
    <row r="44" spans="2:18" x14ac:dyDescent="0.4">
      <c r="B44" s="1"/>
      <c r="C44" s="1"/>
      <c r="D44" s="1" t="s">
        <v>37</v>
      </c>
      <c r="E44" s="2" t="str">
        <f>"円/"&amp;C4</f>
        <v>円/kg</v>
      </c>
      <c r="F44" s="9">
        <f t="shared" si="17"/>
        <v>30</v>
      </c>
      <c r="G44" s="3">
        <v>30</v>
      </c>
      <c r="H44" s="3">
        <v>30</v>
      </c>
      <c r="I44" s="3">
        <v>30</v>
      </c>
      <c r="J44" s="3">
        <v>30</v>
      </c>
      <c r="K44" s="3">
        <v>30</v>
      </c>
      <c r="L44" s="3">
        <v>30</v>
      </c>
      <c r="M44" s="3">
        <v>30</v>
      </c>
      <c r="N44" s="3">
        <v>30</v>
      </c>
      <c r="O44" s="3">
        <v>30</v>
      </c>
      <c r="P44" s="3">
        <v>30</v>
      </c>
      <c r="Q44" s="3">
        <v>30</v>
      </c>
      <c r="R44" s="3">
        <v>30</v>
      </c>
    </row>
    <row r="45" spans="2:18" x14ac:dyDescent="0.4">
      <c r="B45" s="1"/>
      <c r="C45" s="1"/>
      <c r="D45" s="1" t="s">
        <v>35</v>
      </c>
      <c r="E45" s="2" t="str">
        <f>"円/"&amp;C4</f>
        <v>円/kg</v>
      </c>
      <c r="F45" s="9">
        <f t="shared" si="17"/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184400</v>
      </c>
      <c r="G46" s="4">
        <f t="shared" ref="G46:R46" si="21">G38*G6</f>
        <v>138300</v>
      </c>
      <c r="H46" s="4">
        <f t="shared" si="21"/>
        <v>0</v>
      </c>
      <c r="I46" s="4">
        <f t="shared" si="21"/>
        <v>0</v>
      </c>
      <c r="J46" s="4">
        <f t="shared" si="21"/>
        <v>0</v>
      </c>
      <c r="K46" s="4">
        <f t="shared" si="21"/>
        <v>0</v>
      </c>
      <c r="L46" s="4">
        <f t="shared" si="21"/>
        <v>0</v>
      </c>
      <c r="M46" s="4">
        <f t="shared" si="21"/>
        <v>0</v>
      </c>
      <c r="N46" s="4">
        <f t="shared" si="21"/>
        <v>0</v>
      </c>
      <c r="O46" s="4">
        <f t="shared" si="21"/>
        <v>0</v>
      </c>
      <c r="P46" s="4">
        <f t="shared" si="21"/>
        <v>0</v>
      </c>
      <c r="Q46" s="4">
        <f t="shared" si="21"/>
        <v>0</v>
      </c>
      <c r="R46" s="4">
        <f t="shared" si="21"/>
        <v>46100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440000</v>
      </c>
      <c r="G47" s="9">
        <f t="shared" ref="G47:R47" si="22">G9</f>
        <v>330000</v>
      </c>
      <c r="H47" s="9">
        <f t="shared" si="22"/>
        <v>0</v>
      </c>
      <c r="I47" s="9">
        <f t="shared" si="22"/>
        <v>0</v>
      </c>
      <c r="J47" s="9">
        <f t="shared" si="22"/>
        <v>0</v>
      </c>
      <c r="K47" s="9">
        <f t="shared" si="22"/>
        <v>0</v>
      </c>
      <c r="L47" s="9">
        <f t="shared" si="22"/>
        <v>0</v>
      </c>
      <c r="M47" s="9">
        <f t="shared" si="22"/>
        <v>0</v>
      </c>
      <c r="N47" s="9">
        <f t="shared" si="22"/>
        <v>0</v>
      </c>
      <c r="O47" s="9">
        <f t="shared" si="22"/>
        <v>0</v>
      </c>
      <c r="P47" s="9">
        <f t="shared" si="22"/>
        <v>0</v>
      </c>
      <c r="Q47" s="9">
        <f t="shared" si="22"/>
        <v>0</v>
      </c>
      <c r="R47" s="9">
        <f t="shared" si="22"/>
        <v>110000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296400</v>
      </c>
      <c r="G48" s="4">
        <f t="shared" ref="G48:R48" si="23">SUM(G17,G46)</f>
        <v>147700</v>
      </c>
      <c r="H48" s="4">
        <f t="shared" si="23"/>
        <v>2600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71460</v>
      </c>
      <c r="O48" s="4">
        <f t="shared" si="23"/>
        <v>11460</v>
      </c>
      <c r="P48" s="4">
        <f t="shared" si="23"/>
        <v>7860</v>
      </c>
      <c r="Q48" s="4">
        <f t="shared" si="23"/>
        <v>5260</v>
      </c>
      <c r="R48" s="4">
        <f t="shared" si="23"/>
        <v>50060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143600</v>
      </c>
      <c r="G49" s="5">
        <f t="shared" ref="G49:R49" si="24">G9-G48</f>
        <v>182300</v>
      </c>
      <c r="H49" s="5">
        <f t="shared" si="24"/>
        <v>-2600</v>
      </c>
      <c r="I49" s="5">
        <f t="shared" si="24"/>
        <v>0</v>
      </c>
      <c r="J49" s="5">
        <f t="shared" si="24"/>
        <v>0</v>
      </c>
      <c r="K49" s="5">
        <f t="shared" si="24"/>
        <v>0</v>
      </c>
      <c r="L49" s="5">
        <f t="shared" si="24"/>
        <v>0</v>
      </c>
      <c r="M49" s="5">
        <f t="shared" si="24"/>
        <v>0</v>
      </c>
      <c r="N49" s="5">
        <f t="shared" si="24"/>
        <v>-71460</v>
      </c>
      <c r="O49" s="5">
        <f t="shared" si="24"/>
        <v>-11460</v>
      </c>
      <c r="P49" s="5">
        <f t="shared" si="24"/>
        <v>-7860</v>
      </c>
      <c r="Q49" s="5">
        <f t="shared" si="24"/>
        <v>-5260</v>
      </c>
      <c r="R49" s="5">
        <f t="shared" si="24"/>
        <v>59940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円/kg</v>
      </c>
      <c r="F50" s="9">
        <f>F10</f>
        <v>110</v>
      </c>
      <c r="G50" s="9">
        <f t="shared" ref="G50:R50" si="25">G10</f>
        <v>110</v>
      </c>
      <c r="H50" s="9" t="str">
        <f t="shared" si="25"/>
        <v>-</v>
      </c>
      <c r="I50" s="9" t="str">
        <f t="shared" si="25"/>
        <v>-</v>
      </c>
      <c r="J50" s="9" t="str">
        <f t="shared" si="25"/>
        <v>-</v>
      </c>
      <c r="K50" s="9" t="str">
        <f t="shared" si="25"/>
        <v>-</v>
      </c>
      <c r="L50" s="9" t="str">
        <f t="shared" si="25"/>
        <v>-</v>
      </c>
      <c r="M50" s="9" t="str">
        <f t="shared" si="25"/>
        <v>-</v>
      </c>
      <c r="N50" s="9" t="str">
        <f t="shared" si="25"/>
        <v>-</v>
      </c>
      <c r="O50" s="9" t="str">
        <f t="shared" si="25"/>
        <v>-</v>
      </c>
      <c r="P50" s="9" t="str">
        <f t="shared" si="25"/>
        <v>-</v>
      </c>
      <c r="Q50" s="9" t="str">
        <f t="shared" si="25"/>
        <v>-</v>
      </c>
      <c r="R50" s="9">
        <f t="shared" si="25"/>
        <v>110</v>
      </c>
    </row>
    <row r="51" spans="2:18" x14ac:dyDescent="0.4">
      <c r="B51" s="1"/>
      <c r="C51" s="1"/>
      <c r="D51" s="1" t="s">
        <v>63</v>
      </c>
      <c r="E51" s="2" t="str">
        <f>"円/"&amp;C4</f>
        <v>円/kg</v>
      </c>
      <c r="F51" s="10">
        <f>F48/F6</f>
        <v>74.099999999999994</v>
      </c>
      <c r="G51" s="4">
        <f t="shared" ref="G51:R51" si="26">IFERROR(G48/G6,"-")</f>
        <v>49.233333333333334</v>
      </c>
      <c r="H51" s="4" t="str">
        <f t="shared" si="26"/>
        <v>-</v>
      </c>
      <c r="I51" s="4" t="str">
        <f t="shared" si="26"/>
        <v>-</v>
      </c>
      <c r="J51" s="4" t="str">
        <f t="shared" si="26"/>
        <v>-</v>
      </c>
      <c r="K51" s="4" t="str">
        <f t="shared" si="26"/>
        <v>-</v>
      </c>
      <c r="L51" s="4" t="str">
        <f t="shared" si="26"/>
        <v>-</v>
      </c>
      <c r="M51" s="4" t="str">
        <f t="shared" si="26"/>
        <v>-</v>
      </c>
      <c r="N51" s="4" t="str">
        <f t="shared" si="26"/>
        <v>-</v>
      </c>
      <c r="O51" s="4" t="str">
        <f t="shared" si="26"/>
        <v>-</v>
      </c>
      <c r="P51" s="4" t="str">
        <f t="shared" si="26"/>
        <v>-</v>
      </c>
      <c r="Q51" s="4" t="str">
        <f t="shared" si="26"/>
        <v>-</v>
      </c>
      <c r="R51" s="4">
        <f t="shared" si="26"/>
        <v>50.06</v>
      </c>
    </row>
    <row r="52" spans="2:18" x14ac:dyDescent="0.4">
      <c r="B52" s="1"/>
      <c r="C52" s="1"/>
      <c r="D52" s="1" t="s">
        <v>45</v>
      </c>
      <c r="E52" s="2" t="str">
        <f>"円/"&amp;C4</f>
        <v>円/kg</v>
      </c>
      <c r="F52" s="9">
        <f>F10-F51</f>
        <v>35.900000000000006</v>
      </c>
      <c r="G52" s="4">
        <f t="shared" ref="G52:R52" si="27">IFERROR(G49/G6,"-")</f>
        <v>60.766666666666666</v>
      </c>
      <c r="H52" s="4" t="str">
        <f t="shared" si="27"/>
        <v>-</v>
      </c>
      <c r="I52" s="4" t="str">
        <f t="shared" si="27"/>
        <v>-</v>
      </c>
      <c r="J52" s="4" t="str">
        <f t="shared" si="27"/>
        <v>-</v>
      </c>
      <c r="K52" s="4" t="str">
        <f t="shared" si="27"/>
        <v>-</v>
      </c>
      <c r="L52" s="4" t="str">
        <f t="shared" si="27"/>
        <v>-</v>
      </c>
      <c r="M52" s="4" t="str">
        <f t="shared" si="27"/>
        <v>-</v>
      </c>
      <c r="N52" s="4" t="str">
        <f t="shared" si="27"/>
        <v>-</v>
      </c>
      <c r="O52" s="4" t="str">
        <f t="shared" si="27"/>
        <v>-</v>
      </c>
      <c r="P52" s="4" t="str">
        <f t="shared" si="27"/>
        <v>-</v>
      </c>
      <c r="Q52" s="4" t="str">
        <f t="shared" si="27"/>
        <v>-</v>
      </c>
      <c r="R52" s="4">
        <f t="shared" si="27"/>
        <v>59.94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>
        <f>F49/F9</f>
        <v>0.32636363636363636</v>
      </c>
      <c r="G53" s="7">
        <f t="shared" ref="G53:R53" si="28">IFERROR(G49/G9,"-")</f>
        <v>0.55242424242424237</v>
      </c>
      <c r="H53" s="7" t="str">
        <f t="shared" si="28"/>
        <v>-</v>
      </c>
      <c r="I53" s="7" t="str">
        <f t="shared" si="28"/>
        <v>-</v>
      </c>
      <c r="J53" s="7" t="str">
        <f t="shared" si="28"/>
        <v>-</v>
      </c>
      <c r="K53" s="7" t="str">
        <f t="shared" si="28"/>
        <v>-</v>
      </c>
      <c r="L53" s="7" t="str">
        <f t="shared" si="28"/>
        <v>-</v>
      </c>
      <c r="M53" s="7" t="str">
        <f t="shared" si="28"/>
        <v>-</v>
      </c>
      <c r="N53" s="7" t="str">
        <f t="shared" si="28"/>
        <v>-</v>
      </c>
      <c r="O53" s="7" t="str">
        <f t="shared" si="28"/>
        <v>-</v>
      </c>
      <c r="P53" s="7" t="str">
        <f t="shared" si="28"/>
        <v>-</v>
      </c>
      <c r="Q53" s="7" t="str">
        <f t="shared" si="28"/>
        <v>-</v>
      </c>
      <c r="R53" s="7">
        <f t="shared" si="28"/>
        <v>0.5449090909090909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58500</v>
      </c>
      <c r="G54" s="4">
        <f t="shared" ref="G54:R54" si="29">G7*G8</f>
        <v>15600</v>
      </c>
      <c r="H54" s="4">
        <f t="shared" si="29"/>
        <v>2600</v>
      </c>
      <c r="I54" s="4">
        <f t="shared" si="29"/>
        <v>0</v>
      </c>
      <c r="J54" s="4">
        <f t="shared" si="29"/>
        <v>0</v>
      </c>
      <c r="K54" s="4">
        <f t="shared" si="29"/>
        <v>0</v>
      </c>
      <c r="L54" s="4">
        <f t="shared" si="29"/>
        <v>0</v>
      </c>
      <c r="M54" s="4">
        <f t="shared" si="29"/>
        <v>0</v>
      </c>
      <c r="N54" s="4">
        <f t="shared" si="29"/>
        <v>10400</v>
      </c>
      <c r="O54" s="4">
        <f t="shared" si="29"/>
        <v>10400</v>
      </c>
      <c r="P54" s="4">
        <f t="shared" si="29"/>
        <v>7800</v>
      </c>
      <c r="Q54" s="4">
        <f t="shared" si="29"/>
        <v>5200</v>
      </c>
      <c r="R54" s="4">
        <f t="shared" si="29"/>
        <v>6500</v>
      </c>
    </row>
    <row r="55" spans="2:18" x14ac:dyDescent="0.4">
      <c r="B55" s="1"/>
      <c r="C55" s="1"/>
      <c r="D55" s="1" t="s">
        <v>89</v>
      </c>
      <c r="E55" s="2" t="s">
        <v>48</v>
      </c>
      <c r="F55" s="7">
        <f t="shared" ref="F55:R55" si="30">IFERROR(F54/F13,"-")</f>
        <v>0.13295454545454546</v>
      </c>
      <c r="G55" s="7">
        <f t="shared" si="30"/>
        <v>4.7272727272727272E-2</v>
      </c>
      <c r="H55" s="7" t="str">
        <f t="shared" si="30"/>
        <v>-</v>
      </c>
      <c r="I55" s="7" t="str">
        <f t="shared" si="30"/>
        <v>-</v>
      </c>
      <c r="J55" s="7" t="str">
        <f t="shared" si="30"/>
        <v>-</v>
      </c>
      <c r="K55" s="7" t="str">
        <f t="shared" si="30"/>
        <v>-</v>
      </c>
      <c r="L55" s="7" t="str">
        <f t="shared" si="30"/>
        <v>-</v>
      </c>
      <c r="M55" s="7" t="str">
        <f t="shared" si="30"/>
        <v>-</v>
      </c>
      <c r="N55" s="7" t="str">
        <f t="shared" si="30"/>
        <v>-</v>
      </c>
      <c r="O55" s="7" t="str">
        <f t="shared" si="30"/>
        <v>-</v>
      </c>
      <c r="P55" s="7" t="str">
        <f t="shared" si="30"/>
        <v>-</v>
      </c>
      <c r="Q55" s="7" t="str">
        <f t="shared" si="30"/>
        <v>-</v>
      </c>
      <c r="R55" s="7">
        <f t="shared" si="30"/>
        <v>5.909090909090909E-2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70000</v>
      </c>
      <c r="G56" s="4">
        <f t="shared" ref="G56:R56" si="31">SUM(G18,G39*G6)</f>
        <v>30000</v>
      </c>
      <c r="H56" s="4">
        <f t="shared" si="31"/>
        <v>0</v>
      </c>
      <c r="I56" s="4">
        <f t="shared" si="31"/>
        <v>0</v>
      </c>
      <c r="J56" s="4">
        <f t="shared" si="31"/>
        <v>0</v>
      </c>
      <c r="K56" s="4">
        <f t="shared" si="31"/>
        <v>0</v>
      </c>
      <c r="L56" s="4">
        <f t="shared" si="31"/>
        <v>0</v>
      </c>
      <c r="M56" s="4">
        <f t="shared" si="31"/>
        <v>0</v>
      </c>
      <c r="N56" s="4">
        <f t="shared" si="31"/>
        <v>30000</v>
      </c>
      <c r="O56" s="4">
        <f t="shared" si="31"/>
        <v>0</v>
      </c>
      <c r="P56" s="4">
        <f t="shared" si="31"/>
        <v>0</v>
      </c>
      <c r="Q56" s="4">
        <f t="shared" si="31"/>
        <v>0</v>
      </c>
      <c r="R56" s="4">
        <f t="shared" si="31"/>
        <v>10000</v>
      </c>
    </row>
    <row r="57" spans="2:18" x14ac:dyDescent="0.4">
      <c r="B57" s="1"/>
      <c r="C57" s="1"/>
      <c r="D57" s="1" t="s">
        <v>51</v>
      </c>
      <c r="E57" s="2" t="s">
        <v>48</v>
      </c>
      <c r="F57" s="7">
        <f t="shared" ref="F57:R57" si="32">IFERROR(F56/F13,"-")</f>
        <v>0.15909090909090909</v>
      </c>
      <c r="G57" s="7">
        <f t="shared" si="32"/>
        <v>9.0909090909090912E-2</v>
      </c>
      <c r="H57" s="7" t="str">
        <f t="shared" si="32"/>
        <v>-</v>
      </c>
      <c r="I57" s="7" t="str">
        <f t="shared" si="32"/>
        <v>-</v>
      </c>
      <c r="J57" s="7" t="str">
        <f t="shared" si="32"/>
        <v>-</v>
      </c>
      <c r="K57" s="7" t="str">
        <f t="shared" si="32"/>
        <v>-</v>
      </c>
      <c r="L57" s="7" t="str">
        <f t="shared" si="32"/>
        <v>-</v>
      </c>
      <c r="M57" s="7" t="str">
        <f t="shared" si="32"/>
        <v>-</v>
      </c>
      <c r="N57" s="7" t="str">
        <f t="shared" si="32"/>
        <v>-</v>
      </c>
      <c r="O57" s="7" t="str">
        <f t="shared" si="32"/>
        <v>-</v>
      </c>
      <c r="P57" s="7" t="str">
        <f t="shared" si="32"/>
        <v>-</v>
      </c>
      <c r="Q57" s="7" t="str">
        <f t="shared" si="32"/>
        <v>-</v>
      </c>
      <c r="R57" s="7">
        <f t="shared" si="32"/>
        <v>9.0909090909090912E-2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B60A-70AD-468D-A06C-EB68F9A6BDD3}">
  <dimension ref="B2:R62"/>
  <sheetViews>
    <sheetView workbookViewId="0">
      <pane xSplit="6" ySplit="5" topLeftCell="G6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8" t="s">
        <v>0</v>
      </c>
      <c r="C2" s="1" t="s">
        <v>6</v>
      </c>
    </row>
    <row r="3" spans="2:18" x14ac:dyDescent="0.4">
      <c r="B3" s="18" t="s">
        <v>9</v>
      </c>
      <c r="C3" s="1" t="s">
        <v>122</v>
      </c>
    </row>
    <row r="4" spans="2:18" x14ac:dyDescent="0.4">
      <c r="B4" s="18" t="s">
        <v>22</v>
      </c>
      <c r="C4" s="1" t="s">
        <v>10</v>
      </c>
    </row>
    <row r="5" spans="2:18" x14ac:dyDescent="0.4">
      <c r="B5" s="18" t="s">
        <v>30</v>
      </c>
      <c r="C5" s="18" t="s">
        <v>23</v>
      </c>
      <c r="D5" s="18" t="s">
        <v>1</v>
      </c>
      <c r="E5" s="18" t="s">
        <v>3</v>
      </c>
      <c r="F5" s="19" t="s">
        <v>108</v>
      </c>
      <c r="G5" s="20" t="s">
        <v>107</v>
      </c>
      <c r="H5" s="20" t="s">
        <v>96</v>
      </c>
      <c r="I5" s="20" t="s">
        <v>97</v>
      </c>
      <c r="J5" s="20" t="s">
        <v>98</v>
      </c>
      <c r="K5" s="20" t="s">
        <v>99</v>
      </c>
      <c r="L5" s="20" t="s">
        <v>100</v>
      </c>
      <c r="M5" s="20" t="s">
        <v>101</v>
      </c>
      <c r="N5" s="20" t="s">
        <v>102</v>
      </c>
      <c r="O5" s="20" t="s">
        <v>103</v>
      </c>
      <c r="P5" s="20" t="s">
        <v>104</v>
      </c>
      <c r="Q5" s="20" t="s">
        <v>105</v>
      </c>
      <c r="R5" s="20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kg/反</v>
      </c>
      <c r="F6" s="9">
        <f>SUM(G6:R6)</f>
        <v>2700</v>
      </c>
      <c r="G6" s="3"/>
      <c r="H6" s="3"/>
      <c r="I6" s="3"/>
      <c r="J6" s="3"/>
      <c r="K6" s="3"/>
      <c r="L6" s="3">
        <v>900</v>
      </c>
      <c r="M6" s="3">
        <v>1800</v>
      </c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>
        <f>AVERAGE(G7:R7)</f>
        <v>1300</v>
      </c>
      <c r="G7" s="3">
        <v>1300</v>
      </c>
      <c r="H7" s="3">
        <v>1300</v>
      </c>
      <c r="I7" s="3">
        <v>1300</v>
      </c>
      <c r="J7" s="3">
        <v>1300</v>
      </c>
      <c r="K7" s="3">
        <v>1300</v>
      </c>
      <c r="L7" s="3">
        <v>1300</v>
      </c>
      <c r="M7" s="3">
        <v>1300</v>
      </c>
      <c r="N7" s="3">
        <v>1300</v>
      </c>
      <c r="O7" s="3">
        <v>1300</v>
      </c>
      <c r="P7" s="3">
        <v>1300</v>
      </c>
      <c r="Q7" s="3">
        <v>1300</v>
      </c>
      <c r="R7" s="3">
        <v>1300</v>
      </c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57</v>
      </c>
      <c r="G8" s="4">
        <f t="shared" ref="G8:R8" si="0">SUM(G24,G41/3600*G6)</f>
        <v>0</v>
      </c>
      <c r="H8" s="4">
        <f t="shared" si="0"/>
        <v>2</v>
      </c>
      <c r="I8" s="4">
        <f t="shared" si="0"/>
        <v>10</v>
      </c>
      <c r="J8" s="4">
        <f t="shared" si="0"/>
        <v>3</v>
      </c>
      <c r="K8" s="4">
        <f t="shared" si="0"/>
        <v>7</v>
      </c>
      <c r="L8" s="4">
        <f t="shared" si="0"/>
        <v>14</v>
      </c>
      <c r="M8" s="4">
        <f t="shared" si="0"/>
        <v>18</v>
      </c>
      <c r="N8" s="4">
        <f t="shared" si="0"/>
        <v>3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405000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135000</v>
      </c>
      <c r="M9" s="5">
        <f t="shared" si="1"/>
        <v>270000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円/kg</v>
      </c>
      <c r="F10" s="9">
        <f>AVERAGE(G10:R10)</f>
        <v>150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>
        <f t="shared" si="2"/>
        <v>150</v>
      </c>
      <c r="M10" s="5">
        <f t="shared" si="2"/>
        <v>150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円/kg</v>
      </c>
      <c r="F11" s="9">
        <f t="shared" ref="F11:F12" si="3">AVERAGE(G11:R11)</f>
        <v>150</v>
      </c>
      <c r="G11" s="5">
        <f>SUM(G12,G14)</f>
        <v>150</v>
      </c>
      <c r="H11" s="5">
        <f>SUM(H12,H14)</f>
        <v>150</v>
      </c>
      <c r="I11" s="5">
        <f t="shared" ref="I11:R11" si="4">SUM(I12,I14)</f>
        <v>150</v>
      </c>
      <c r="J11" s="5">
        <f t="shared" si="4"/>
        <v>150</v>
      </c>
      <c r="K11" s="5">
        <f t="shared" si="4"/>
        <v>150</v>
      </c>
      <c r="L11" s="5">
        <f t="shared" si="4"/>
        <v>150</v>
      </c>
      <c r="M11" s="5">
        <f t="shared" si="4"/>
        <v>150</v>
      </c>
      <c r="N11" s="5">
        <f t="shared" si="4"/>
        <v>150</v>
      </c>
      <c r="O11" s="5">
        <f t="shared" si="4"/>
        <v>150</v>
      </c>
      <c r="P11" s="5">
        <f t="shared" si="4"/>
        <v>150</v>
      </c>
      <c r="Q11" s="5">
        <f t="shared" si="4"/>
        <v>150</v>
      </c>
      <c r="R11" s="5">
        <f t="shared" si="4"/>
        <v>150</v>
      </c>
    </row>
    <row r="12" spans="2:18" x14ac:dyDescent="0.4">
      <c r="B12" s="1"/>
      <c r="C12" s="1"/>
      <c r="D12" s="1" t="s">
        <v>2</v>
      </c>
      <c r="E12" s="2" t="str">
        <f>"円/"&amp;C4</f>
        <v>円/kg</v>
      </c>
      <c r="F12" s="9">
        <f t="shared" si="3"/>
        <v>150</v>
      </c>
      <c r="G12" s="3">
        <v>150</v>
      </c>
      <c r="H12" s="3">
        <v>150</v>
      </c>
      <c r="I12" s="3">
        <v>150</v>
      </c>
      <c r="J12" s="3">
        <v>150</v>
      </c>
      <c r="K12" s="3">
        <v>150</v>
      </c>
      <c r="L12" s="3">
        <v>150</v>
      </c>
      <c r="M12" s="3">
        <v>150</v>
      </c>
      <c r="N12" s="3">
        <v>150</v>
      </c>
      <c r="O12" s="3">
        <v>150</v>
      </c>
      <c r="P12" s="3">
        <v>150</v>
      </c>
      <c r="Q12" s="3">
        <v>150</v>
      </c>
      <c r="R12" s="3">
        <v>150</v>
      </c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405000</v>
      </c>
      <c r="G13" s="4">
        <f>G6*G12</f>
        <v>0</v>
      </c>
      <c r="H13" s="4">
        <f>H6*H12</f>
        <v>0</v>
      </c>
      <c r="I13" s="4">
        <f t="shared" ref="I13:R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135000</v>
      </c>
      <c r="M13" s="4">
        <f t="shared" si="5"/>
        <v>270000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 t="shared" si="5"/>
        <v>0</v>
      </c>
    </row>
    <row r="14" spans="2:18" x14ac:dyDescent="0.4">
      <c r="B14" s="1"/>
      <c r="C14" s="1"/>
      <c r="D14" s="1" t="s">
        <v>42</v>
      </c>
      <c r="E14" s="2" t="str">
        <f>"円/"&amp;C4</f>
        <v>円/kg</v>
      </c>
      <c r="F14" s="9">
        <f>AVERAGE(G14:R14)</f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193050</v>
      </c>
      <c r="G17" s="4">
        <f>SUM(G18:G23,G35:G37)</f>
        <v>126000</v>
      </c>
      <c r="H17" s="4">
        <f>SUM(H18:H23,H35:H37)</f>
        <v>2660</v>
      </c>
      <c r="I17" s="4">
        <f t="shared" ref="I17:R17" si="7">SUM(I18:I23,I35:I37)</f>
        <v>13060</v>
      </c>
      <c r="J17" s="4">
        <f t="shared" si="7"/>
        <v>3960</v>
      </c>
      <c r="K17" s="4">
        <f t="shared" si="7"/>
        <v>9160</v>
      </c>
      <c r="L17" s="4">
        <f t="shared" si="7"/>
        <v>15750</v>
      </c>
      <c r="M17" s="4">
        <f t="shared" si="7"/>
        <v>18500</v>
      </c>
      <c r="N17" s="4">
        <f t="shared" si="7"/>
        <v>3960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63000</v>
      </c>
      <c r="G18" s="4">
        <f>SUM(G19:G22)</f>
        <v>63000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30000</v>
      </c>
      <c r="G19" s="3">
        <v>30000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10000</v>
      </c>
      <c r="G20" s="3">
        <v>10000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15000</v>
      </c>
      <c r="G21" s="3">
        <v>15000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8000</v>
      </c>
      <c r="G22" s="3">
        <v>8000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66300</v>
      </c>
      <c r="G23" s="4">
        <f t="shared" ref="G23:R23" si="10">G24*G7</f>
        <v>0</v>
      </c>
      <c r="H23" s="4">
        <f t="shared" si="10"/>
        <v>2600</v>
      </c>
      <c r="I23" s="4">
        <f t="shared" si="10"/>
        <v>13000</v>
      </c>
      <c r="J23" s="4">
        <f t="shared" si="10"/>
        <v>3900</v>
      </c>
      <c r="K23" s="4">
        <f t="shared" si="10"/>
        <v>9100</v>
      </c>
      <c r="L23" s="4">
        <f t="shared" si="10"/>
        <v>15600</v>
      </c>
      <c r="M23" s="4">
        <f t="shared" si="10"/>
        <v>18200</v>
      </c>
      <c r="N23" s="4">
        <f t="shared" si="10"/>
        <v>3900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51</v>
      </c>
      <c r="G24" s="4">
        <f>SUM(G25:G34)</f>
        <v>0</v>
      </c>
      <c r="H24" s="4">
        <f t="shared" ref="H24:R24" si="11">SUM(H25:H34)</f>
        <v>2</v>
      </c>
      <c r="I24" s="4">
        <f t="shared" si="11"/>
        <v>10</v>
      </c>
      <c r="J24" s="4">
        <f t="shared" si="11"/>
        <v>3</v>
      </c>
      <c r="K24" s="4">
        <f t="shared" si="11"/>
        <v>7</v>
      </c>
      <c r="L24" s="4">
        <f t="shared" si="11"/>
        <v>12</v>
      </c>
      <c r="M24" s="4">
        <f t="shared" si="11"/>
        <v>14</v>
      </c>
      <c r="N24" s="4">
        <f t="shared" si="11"/>
        <v>3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 t="s">
        <v>110</v>
      </c>
      <c r="E25" s="2" t="str">
        <f t="shared" ref="E25:E34" si="12">"時間"&amp;"/反"</f>
        <v>時間/反</v>
      </c>
      <c r="F25" s="9">
        <f t="shared" ref="F25:F34" si="13">SUM(G25:R25)</f>
        <v>9</v>
      </c>
      <c r="G25" s="3"/>
      <c r="H25" s="3">
        <v>2</v>
      </c>
      <c r="I25" s="3">
        <v>5</v>
      </c>
      <c r="J25" s="3"/>
      <c r="K25" s="3">
        <v>2</v>
      </c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 t="s">
        <v>123</v>
      </c>
      <c r="E26" s="2" t="str">
        <f t="shared" si="12"/>
        <v>時間/反</v>
      </c>
      <c r="F26" s="9">
        <f t="shared" si="13"/>
        <v>3</v>
      </c>
      <c r="G26" s="3"/>
      <c r="H26" s="3"/>
      <c r="I26" s="3">
        <v>3</v>
      </c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 t="s">
        <v>114</v>
      </c>
      <c r="E27" s="2" t="str">
        <f t="shared" si="12"/>
        <v>時間/反</v>
      </c>
      <c r="F27" s="9">
        <f t="shared" si="13"/>
        <v>7</v>
      </c>
      <c r="G27" s="3"/>
      <c r="H27" s="3"/>
      <c r="I27" s="3"/>
      <c r="J27" s="3"/>
      <c r="K27" s="3">
        <v>2</v>
      </c>
      <c r="L27" s="3">
        <v>3</v>
      </c>
      <c r="M27" s="3">
        <v>2</v>
      </c>
      <c r="N27" s="3"/>
      <c r="O27" s="3"/>
      <c r="P27" s="3"/>
      <c r="Q27" s="3"/>
      <c r="R27" s="3"/>
    </row>
    <row r="28" spans="2:18" x14ac:dyDescent="0.4">
      <c r="B28" s="1"/>
      <c r="C28" s="1"/>
      <c r="D28" s="1" t="s">
        <v>120</v>
      </c>
      <c r="E28" s="2" t="str">
        <f t="shared" si="12"/>
        <v>時間/反</v>
      </c>
      <c r="F28" s="9">
        <f t="shared" si="13"/>
        <v>14</v>
      </c>
      <c r="G28" s="3"/>
      <c r="H28" s="3"/>
      <c r="I28" s="3">
        <v>2</v>
      </c>
      <c r="J28" s="3">
        <v>3</v>
      </c>
      <c r="K28" s="3">
        <v>3</v>
      </c>
      <c r="L28" s="3">
        <v>3</v>
      </c>
      <c r="M28" s="3">
        <v>3</v>
      </c>
      <c r="N28" s="3"/>
      <c r="O28" s="3"/>
      <c r="P28" s="3"/>
      <c r="Q28" s="3"/>
      <c r="R28" s="3"/>
    </row>
    <row r="29" spans="2:18" x14ac:dyDescent="0.4">
      <c r="B29" s="1"/>
      <c r="C29" s="1"/>
      <c r="D29" s="1" t="s">
        <v>121</v>
      </c>
      <c r="E29" s="2" t="str">
        <f t="shared" si="12"/>
        <v>時間/反</v>
      </c>
      <c r="F29" s="9">
        <f t="shared" si="13"/>
        <v>15</v>
      </c>
      <c r="G29" s="3"/>
      <c r="H29" s="3"/>
      <c r="I29" s="3"/>
      <c r="J29" s="3"/>
      <c r="K29" s="3"/>
      <c r="L29" s="3">
        <v>6</v>
      </c>
      <c r="M29" s="3">
        <v>9</v>
      </c>
      <c r="N29" s="3"/>
      <c r="O29" s="3"/>
      <c r="P29" s="3"/>
      <c r="Q29" s="3"/>
      <c r="R29" s="3"/>
    </row>
    <row r="30" spans="2:18" x14ac:dyDescent="0.4">
      <c r="B30" s="1"/>
      <c r="C30" s="1"/>
      <c r="D30" s="1" t="s">
        <v>116</v>
      </c>
      <c r="E30" s="2" t="str">
        <f t="shared" si="12"/>
        <v>時間/反</v>
      </c>
      <c r="F30" s="9">
        <f t="shared" si="13"/>
        <v>3</v>
      </c>
      <c r="G30" s="3"/>
      <c r="H30" s="3"/>
      <c r="I30" s="3"/>
      <c r="J30" s="3"/>
      <c r="K30" s="3"/>
      <c r="L30" s="3"/>
      <c r="M30" s="3"/>
      <c r="N30" s="3">
        <v>3</v>
      </c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750</v>
      </c>
      <c r="G36" s="3"/>
      <c r="H36" s="3">
        <v>60</v>
      </c>
      <c r="I36" s="3">
        <v>60</v>
      </c>
      <c r="J36" s="3">
        <v>60</v>
      </c>
      <c r="K36" s="3">
        <v>60</v>
      </c>
      <c r="L36" s="3">
        <v>150</v>
      </c>
      <c r="M36" s="3">
        <v>300</v>
      </c>
      <c r="N36" s="3">
        <v>60</v>
      </c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円/kg</v>
      </c>
      <c r="F38" s="9">
        <f>IFERROR(AVERAGE(G38:R38),0)</f>
        <v>46.388888888888893</v>
      </c>
      <c r="G38" s="4">
        <f>SUM(G39:G40,G42:G45)</f>
        <v>46.388888888888886</v>
      </c>
      <c r="H38" s="4">
        <f>SUM(H39:H40,H42:H45)</f>
        <v>46.388888888888886</v>
      </c>
      <c r="I38" s="4">
        <f>SUM(I39:I40,I42:I45)</f>
        <v>46.388888888888886</v>
      </c>
      <c r="J38" s="4">
        <f t="shared" ref="J38:R38" si="14">SUM(J39:J40,J42:J45)</f>
        <v>46.388888888888886</v>
      </c>
      <c r="K38" s="4">
        <f t="shared" si="14"/>
        <v>46.388888888888886</v>
      </c>
      <c r="L38" s="4">
        <f t="shared" si="14"/>
        <v>46.388888888888886</v>
      </c>
      <c r="M38" s="4">
        <f t="shared" si="14"/>
        <v>46.388888888888886</v>
      </c>
      <c r="N38" s="4">
        <f t="shared" si="14"/>
        <v>46.388888888888886</v>
      </c>
      <c r="O38" s="4">
        <f t="shared" si="14"/>
        <v>46.388888888888886</v>
      </c>
      <c r="P38" s="4">
        <f t="shared" si="14"/>
        <v>46.388888888888886</v>
      </c>
      <c r="Q38" s="4">
        <f t="shared" si="14"/>
        <v>46.388888888888886</v>
      </c>
      <c r="R38" s="4">
        <f t="shared" si="14"/>
        <v>46.388888888888886</v>
      </c>
    </row>
    <row r="39" spans="2:18" x14ac:dyDescent="0.4">
      <c r="B39" s="1"/>
      <c r="C39" s="1"/>
      <c r="D39" s="1" t="s">
        <v>33</v>
      </c>
      <c r="E39" s="2" t="str">
        <f>"円/"&amp;C4</f>
        <v>円/kg</v>
      </c>
      <c r="F39" s="9">
        <f t="shared" ref="F39:F45" si="15">IFERROR(AVERAGE(G39:R39),0)</f>
        <v>10</v>
      </c>
      <c r="G39" s="3">
        <v>10</v>
      </c>
      <c r="H39" s="3">
        <v>10</v>
      </c>
      <c r="I39" s="3">
        <v>10</v>
      </c>
      <c r="J39" s="3">
        <v>10</v>
      </c>
      <c r="K39" s="3">
        <v>10</v>
      </c>
      <c r="L39" s="3">
        <v>10</v>
      </c>
      <c r="M39" s="3">
        <v>10</v>
      </c>
      <c r="N39" s="3">
        <v>10</v>
      </c>
      <c r="O39" s="3">
        <v>10</v>
      </c>
      <c r="P39" s="3">
        <v>10</v>
      </c>
      <c r="Q39" s="3">
        <v>10</v>
      </c>
      <c r="R39" s="3">
        <v>10</v>
      </c>
    </row>
    <row r="40" spans="2:18" x14ac:dyDescent="0.4">
      <c r="B40" s="1"/>
      <c r="C40" s="1"/>
      <c r="D40" s="1" t="s">
        <v>34</v>
      </c>
      <c r="E40" s="2" t="str">
        <f>"円/"&amp;C4</f>
        <v>円/kg</v>
      </c>
      <c r="F40" s="9">
        <f t="shared" si="15"/>
        <v>2.8888888888888888</v>
      </c>
      <c r="G40" s="4">
        <f t="shared" ref="G40:R40" si="16">G7/3600*G41</f>
        <v>2.8888888888888888</v>
      </c>
      <c r="H40" s="4">
        <f t="shared" si="16"/>
        <v>2.8888888888888888</v>
      </c>
      <c r="I40" s="4">
        <f t="shared" si="16"/>
        <v>2.8888888888888888</v>
      </c>
      <c r="J40" s="4">
        <f t="shared" si="16"/>
        <v>2.8888888888888888</v>
      </c>
      <c r="K40" s="4">
        <f t="shared" si="16"/>
        <v>2.8888888888888888</v>
      </c>
      <c r="L40" s="4">
        <f t="shared" si="16"/>
        <v>2.8888888888888888</v>
      </c>
      <c r="M40" s="4">
        <f t="shared" si="16"/>
        <v>2.8888888888888888</v>
      </c>
      <c r="N40" s="4">
        <f t="shared" si="16"/>
        <v>2.8888888888888888</v>
      </c>
      <c r="O40" s="4">
        <f t="shared" si="16"/>
        <v>2.8888888888888888</v>
      </c>
      <c r="P40" s="4">
        <f t="shared" si="16"/>
        <v>2.8888888888888888</v>
      </c>
      <c r="Q40" s="4">
        <f t="shared" si="16"/>
        <v>2.8888888888888888</v>
      </c>
      <c r="R40" s="4">
        <f t="shared" si="16"/>
        <v>2.8888888888888888</v>
      </c>
    </row>
    <row r="41" spans="2:18" x14ac:dyDescent="0.4">
      <c r="B41" s="1"/>
      <c r="C41" s="1"/>
      <c r="D41" s="1" t="s">
        <v>14</v>
      </c>
      <c r="E41" s="2" t="str">
        <f>"秒"&amp;"/"&amp;C4</f>
        <v>秒/kg</v>
      </c>
      <c r="F41" s="9">
        <f t="shared" si="15"/>
        <v>8</v>
      </c>
      <c r="G41" s="3">
        <v>8</v>
      </c>
      <c r="H41" s="3">
        <v>8</v>
      </c>
      <c r="I41" s="3">
        <v>8</v>
      </c>
      <c r="J41" s="3">
        <v>8</v>
      </c>
      <c r="K41" s="3">
        <v>8</v>
      </c>
      <c r="L41" s="3">
        <v>8</v>
      </c>
      <c r="M41" s="3">
        <v>8</v>
      </c>
      <c r="N41" s="3">
        <v>8</v>
      </c>
      <c r="O41" s="3">
        <v>8</v>
      </c>
      <c r="P41" s="3">
        <v>8</v>
      </c>
      <c r="Q41" s="3">
        <v>8</v>
      </c>
      <c r="R41" s="3">
        <v>8</v>
      </c>
    </row>
    <row r="42" spans="2:18" x14ac:dyDescent="0.4">
      <c r="B42" s="1"/>
      <c r="C42" s="1"/>
      <c r="D42" s="1" t="s">
        <v>38</v>
      </c>
      <c r="E42" s="2" t="str">
        <f>"円/"&amp;C4</f>
        <v>円/kg</v>
      </c>
      <c r="F42" s="9">
        <f t="shared" si="15"/>
        <v>2</v>
      </c>
      <c r="G42" s="3">
        <v>2</v>
      </c>
      <c r="H42" s="3">
        <v>2</v>
      </c>
      <c r="I42" s="3">
        <v>2</v>
      </c>
      <c r="J42" s="3">
        <v>2</v>
      </c>
      <c r="K42" s="3">
        <v>2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</row>
    <row r="43" spans="2:18" x14ac:dyDescent="0.4">
      <c r="B43" s="1"/>
      <c r="C43" s="1"/>
      <c r="D43" s="1" t="s">
        <v>39</v>
      </c>
      <c r="E43" s="2" t="str">
        <f>"円/"&amp;C4</f>
        <v>円/kg</v>
      </c>
      <c r="F43" s="9">
        <f t="shared" si="15"/>
        <v>1.5</v>
      </c>
      <c r="G43" s="3">
        <f>15*10/100</f>
        <v>1.5</v>
      </c>
      <c r="H43" s="3">
        <f t="shared" ref="H43:R43" si="17">15*10/100</f>
        <v>1.5</v>
      </c>
      <c r="I43" s="3">
        <f t="shared" si="17"/>
        <v>1.5</v>
      </c>
      <c r="J43" s="3">
        <f t="shared" si="17"/>
        <v>1.5</v>
      </c>
      <c r="K43" s="3">
        <f t="shared" si="17"/>
        <v>1.5</v>
      </c>
      <c r="L43" s="3">
        <f t="shared" si="17"/>
        <v>1.5</v>
      </c>
      <c r="M43" s="3">
        <f t="shared" si="17"/>
        <v>1.5</v>
      </c>
      <c r="N43" s="3">
        <f t="shared" si="17"/>
        <v>1.5</v>
      </c>
      <c r="O43" s="3">
        <f t="shared" si="17"/>
        <v>1.5</v>
      </c>
      <c r="P43" s="3">
        <f t="shared" si="17"/>
        <v>1.5</v>
      </c>
      <c r="Q43" s="3">
        <f t="shared" si="17"/>
        <v>1.5</v>
      </c>
      <c r="R43" s="3">
        <f t="shared" si="17"/>
        <v>1.5</v>
      </c>
    </row>
    <row r="44" spans="2:18" x14ac:dyDescent="0.4">
      <c r="B44" s="1"/>
      <c r="C44" s="1"/>
      <c r="D44" s="1" t="s">
        <v>37</v>
      </c>
      <c r="E44" s="2" t="str">
        <f>"円/"&amp;C4</f>
        <v>円/kg</v>
      </c>
      <c r="F44" s="9">
        <f t="shared" si="15"/>
        <v>30</v>
      </c>
      <c r="G44" s="3">
        <v>30</v>
      </c>
      <c r="H44" s="3">
        <v>30</v>
      </c>
      <c r="I44" s="3">
        <v>30</v>
      </c>
      <c r="J44" s="3">
        <v>30</v>
      </c>
      <c r="K44" s="3">
        <v>30</v>
      </c>
      <c r="L44" s="3">
        <v>30</v>
      </c>
      <c r="M44" s="3">
        <v>30</v>
      </c>
      <c r="N44" s="3">
        <v>30</v>
      </c>
      <c r="O44" s="3">
        <v>30</v>
      </c>
      <c r="P44" s="3">
        <v>30</v>
      </c>
      <c r="Q44" s="3">
        <v>30</v>
      </c>
      <c r="R44" s="3">
        <v>30</v>
      </c>
    </row>
    <row r="45" spans="2:18" x14ac:dyDescent="0.4">
      <c r="B45" s="1"/>
      <c r="C45" s="1"/>
      <c r="D45" s="1" t="s">
        <v>35</v>
      </c>
      <c r="E45" s="2" t="str">
        <f>"円/"&amp;C4</f>
        <v>円/kg</v>
      </c>
      <c r="F45" s="9">
        <f t="shared" si="15"/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125250</v>
      </c>
      <c r="G46" s="4">
        <f t="shared" ref="G46:R46" si="18">G38*G6</f>
        <v>0</v>
      </c>
      <c r="H46" s="4">
        <f t="shared" si="18"/>
        <v>0</v>
      </c>
      <c r="I46" s="4">
        <f t="shared" si="18"/>
        <v>0</v>
      </c>
      <c r="J46" s="4">
        <f t="shared" si="18"/>
        <v>0</v>
      </c>
      <c r="K46" s="4">
        <f t="shared" si="18"/>
        <v>0</v>
      </c>
      <c r="L46" s="4">
        <f t="shared" si="18"/>
        <v>41750</v>
      </c>
      <c r="M46" s="4">
        <f t="shared" si="18"/>
        <v>83500</v>
      </c>
      <c r="N46" s="4">
        <f t="shared" si="18"/>
        <v>0</v>
      </c>
      <c r="O46" s="4">
        <f t="shared" si="18"/>
        <v>0</v>
      </c>
      <c r="P46" s="4">
        <f t="shared" si="18"/>
        <v>0</v>
      </c>
      <c r="Q46" s="4">
        <f t="shared" si="18"/>
        <v>0</v>
      </c>
      <c r="R46" s="4">
        <f t="shared" si="18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405000</v>
      </c>
      <c r="G47" s="9">
        <f t="shared" ref="G47:R47" si="19">G9</f>
        <v>0</v>
      </c>
      <c r="H47" s="9">
        <f t="shared" si="19"/>
        <v>0</v>
      </c>
      <c r="I47" s="9">
        <f t="shared" si="19"/>
        <v>0</v>
      </c>
      <c r="J47" s="9">
        <f t="shared" si="19"/>
        <v>0</v>
      </c>
      <c r="K47" s="9">
        <f t="shared" si="19"/>
        <v>0</v>
      </c>
      <c r="L47" s="9">
        <f t="shared" si="19"/>
        <v>135000</v>
      </c>
      <c r="M47" s="9">
        <f t="shared" si="19"/>
        <v>270000</v>
      </c>
      <c r="N47" s="9">
        <f t="shared" si="19"/>
        <v>0</v>
      </c>
      <c r="O47" s="9">
        <f t="shared" si="19"/>
        <v>0</v>
      </c>
      <c r="P47" s="9">
        <f t="shared" si="19"/>
        <v>0</v>
      </c>
      <c r="Q47" s="9">
        <f t="shared" si="19"/>
        <v>0</v>
      </c>
      <c r="R47" s="9">
        <f t="shared" si="19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318300</v>
      </c>
      <c r="G48" s="4">
        <f t="shared" ref="G48:R48" si="20">SUM(G17,G46)</f>
        <v>126000</v>
      </c>
      <c r="H48" s="4">
        <f t="shared" si="20"/>
        <v>2660</v>
      </c>
      <c r="I48" s="4">
        <f t="shared" si="20"/>
        <v>13060</v>
      </c>
      <c r="J48" s="4">
        <f t="shared" si="20"/>
        <v>3960</v>
      </c>
      <c r="K48" s="4">
        <f t="shared" si="20"/>
        <v>9160</v>
      </c>
      <c r="L48" s="4">
        <f t="shared" si="20"/>
        <v>57500</v>
      </c>
      <c r="M48" s="4">
        <f t="shared" si="20"/>
        <v>102000</v>
      </c>
      <c r="N48" s="4">
        <f t="shared" si="20"/>
        <v>3960</v>
      </c>
      <c r="O48" s="4">
        <f t="shared" si="20"/>
        <v>0</v>
      </c>
      <c r="P48" s="4">
        <f t="shared" si="20"/>
        <v>0</v>
      </c>
      <c r="Q48" s="4">
        <f t="shared" si="20"/>
        <v>0</v>
      </c>
      <c r="R48" s="4">
        <f t="shared" si="20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86700</v>
      </c>
      <c r="G49" s="5">
        <f t="shared" ref="G49:R49" si="21">G9-G48</f>
        <v>-126000</v>
      </c>
      <c r="H49" s="5">
        <f t="shared" si="21"/>
        <v>-2660</v>
      </c>
      <c r="I49" s="5">
        <f t="shared" si="21"/>
        <v>-13060</v>
      </c>
      <c r="J49" s="5">
        <f t="shared" si="21"/>
        <v>-3960</v>
      </c>
      <c r="K49" s="5">
        <f t="shared" si="21"/>
        <v>-9160</v>
      </c>
      <c r="L49" s="5">
        <f t="shared" si="21"/>
        <v>77500</v>
      </c>
      <c r="M49" s="5">
        <f t="shared" si="21"/>
        <v>168000</v>
      </c>
      <c r="N49" s="5">
        <f t="shared" si="21"/>
        <v>-3960</v>
      </c>
      <c r="O49" s="5">
        <f t="shared" si="21"/>
        <v>0</v>
      </c>
      <c r="P49" s="5">
        <f t="shared" si="21"/>
        <v>0</v>
      </c>
      <c r="Q49" s="5">
        <f t="shared" si="21"/>
        <v>0</v>
      </c>
      <c r="R49" s="5">
        <f t="shared" si="21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円/kg</v>
      </c>
      <c r="F50" s="9">
        <f>F10</f>
        <v>150</v>
      </c>
      <c r="G50" s="9" t="str">
        <f t="shared" ref="G50:R50" si="22">G10</f>
        <v>-</v>
      </c>
      <c r="H50" s="9" t="str">
        <f t="shared" si="22"/>
        <v>-</v>
      </c>
      <c r="I50" s="9" t="str">
        <f t="shared" si="22"/>
        <v>-</v>
      </c>
      <c r="J50" s="9" t="str">
        <f t="shared" si="22"/>
        <v>-</v>
      </c>
      <c r="K50" s="9" t="str">
        <f t="shared" si="22"/>
        <v>-</v>
      </c>
      <c r="L50" s="9">
        <f t="shared" si="22"/>
        <v>150</v>
      </c>
      <c r="M50" s="9">
        <f t="shared" si="22"/>
        <v>150</v>
      </c>
      <c r="N50" s="9" t="str">
        <f t="shared" si="22"/>
        <v>-</v>
      </c>
      <c r="O50" s="9" t="str">
        <f t="shared" si="22"/>
        <v>-</v>
      </c>
      <c r="P50" s="9" t="str">
        <f t="shared" si="22"/>
        <v>-</v>
      </c>
      <c r="Q50" s="9" t="str">
        <f t="shared" si="22"/>
        <v>-</v>
      </c>
      <c r="R50" s="9" t="str">
        <f t="shared" si="22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円/kg</v>
      </c>
      <c r="F51" s="10">
        <f>F48/F6</f>
        <v>117.88888888888889</v>
      </c>
      <c r="G51" s="4" t="str">
        <f t="shared" ref="G51:R51" si="23">IFERROR(G48/G6,"-")</f>
        <v>-</v>
      </c>
      <c r="H51" s="4" t="str">
        <f t="shared" si="23"/>
        <v>-</v>
      </c>
      <c r="I51" s="4" t="str">
        <f t="shared" si="23"/>
        <v>-</v>
      </c>
      <c r="J51" s="4" t="str">
        <f t="shared" si="23"/>
        <v>-</v>
      </c>
      <c r="K51" s="4" t="str">
        <f t="shared" si="23"/>
        <v>-</v>
      </c>
      <c r="L51" s="4">
        <f t="shared" si="23"/>
        <v>63.888888888888886</v>
      </c>
      <c r="M51" s="4">
        <f t="shared" si="23"/>
        <v>56.666666666666664</v>
      </c>
      <c r="N51" s="4" t="str">
        <f t="shared" si="23"/>
        <v>-</v>
      </c>
      <c r="O51" s="4" t="str">
        <f t="shared" si="23"/>
        <v>-</v>
      </c>
      <c r="P51" s="4" t="str">
        <f t="shared" si="23"/>
        <v>-</v>
      </c>
      <c r="Q51" s="4" t="str">
        <f t="shared" si="23"/>
        <v>-</v>
      </c>
      <c r="R51" s="4" t="str">
        <f t="shared" si="23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円/kg</v>
      </c>
      <c r="F52" s="9">
        <f>F10-F51</f>
        <v>32.111111111111114</v>
      </c>
      <c r="G52" s="4" t="str">
        <f t="shared" ref="G52:R52" si="24">IFERROR(G49/G6,"-")</f>
        <v>-</v>
      </c>
      <c r="H52" s="4" t="str">
        <f t="shared" si="24"/>
        <v>-</v>
      </c>
      <c r="I52" s="4" t="str">
        <f t="shared" si="24"/>
        <v>-</v>
      </c>
      <c r="J52" s="4" t="str">
        <f t="shared" si="24"/>
        <v>-</v>
      </c>
      <c r="K52" s="4" t="str">
        <f t="shared" si="24"/>
        <v>-</v>
      </c>
      <c r="L52" s="4">
        <f t="shared" si="24"/>
        <v>86.111111111111114</v>
      </c>
      <c r="M52" s="4">
        <f t="shared" si="24"/>
        <v>93.333333333333329</v>
      </c>
      <c r="N52" s="4" t="str">
        <f t="shared" si="24"/>
        <v>-</v>
      </c>
      <c r="O52" s="4" t="str">
        <f t="shared" si="24"/>
        <v>-</v>
      </c>
      <c r="P52" s="4" t="str">
        <f t="shared" si="24"/>
        <v>-</v>
      </c>
      <c r="Q52" s="4" t="str">
        <f t="shared" si="24"/>
        <v>-</v>
      </c>
      <c r="R52" s="4" t="str">
        <f t="shared" si="24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>
        <f>F49/F9</f>
        <v>0.21407407407407408</v>
      </c>
      <c r="G53" s="7" t="str">
        <f t="shared" ref="G53:R53" si="25">IFERROR(G49/G9,"-")</f>
        <v>-</v>
      </c>
      <c r="H53" s="7" t="str">
        <f t="shared" si="25"/>
        <v>-</v>
      </c>
      <c r="I53" s="7" t="str">
        <f t="shared" si="25"/>
        <v>-</v>
      </c>
      <c r="J53" s="7" t="str">
        <f t="shared" si="25"/>
        <v>-</v>
      </c>
      <c r="K53" s="7" t="str">
        <f t="shared" si="25"/>
        <v>-</v>
      </c>
      <c r="L53" s="7">
        <f t="shared" si="25"/>
        <v>0.57407407407407407</v>
      </c>
      <c r="M53" s="7">
        <f t="shared" si="25"/>
        <v>0.62222222222222223</v>
      </c>
      <c r="N53" s="7" t="str">
        <f t="shared" si="25"/>
        <v>-</v>
      </c>
      <c r="O53" s="7" t="str">
        <f t="shared" si="25"/>
        <v>-</v>
      </c>
      <c r="P53" s="7" t="str">
        <f t="shared" si="25"/>
        <v>-</v>
      </c>
      <c r="Q53" s="7" t="str">
        <f t="shared" si="25"/>
        <v>-</v>
      </c>
      <c r="R53" s="7" t="str">
        <f t="shared" si="25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74100</v>
      </c>
      <c r="G54" s="4">
        <f t="shared" ref="G54:R54" si="26">G7*G8</f>
        <v>0</v>
      </c>
      <c r="H54" s="4">
        <f t="shared" si="26"/>
        <v>2600</v>
      </c>
      <c r="I54" s="4">
        <f t="shared" si="26"/>
        <v>13000</v>
      </c>
      <c r="J54" s="4">
        <f t="shared" si="26"/>
        <v>3900</v>
      </c>
      <c r="K54" s="4">
        <f t="shared" si="26"/>
        <v>9100</v>
      </c>
      <c r="L54" s="4">
        <f t="shared" si="26"/>
        <v>18200</v>
      </c>
      <c r="M54" s="4">
        <f t="shared" si="26"/>
        <v>23400</v>
      </c>
      <c r="N54" s="4">
        <f t="shared" si="26"/>
        <v>3900</v>
      </c>
      <c r="O54" s="4">
        <f t="shared" si="26"/>
        <v>0</v>
      </c>
      <c r="P54" s="4">
        <f t="shared" si="26"/>
        <v>0</v>
      </c>
      <c r="Q54" s="4">
        <f t="shared" si="26"/>
        <v>0</v>
      </c>
      <c r="R54" s="4">
        <f t="shared" si="26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>
        <f t="shared" ref="F55:R55" si="27">IFERROR(F54/F13,"-")</f>
        <v>0.18296296296296297</v>
      </c>
      <c r="G55" s="7" t="str">
        <f t="shared" si="27"/>
        <v>-</v>
      </c>
      <c r="H55" s="7" t="str">
        <f t="shared" si="27"/>
        <v>-</v>
      </c>
      <c r="I55" s="7" t="str">
        <f t="shared" si="27"/>
        <v>-</v>
      </c>
      <c r="J55" s="7" t="str">
        <f t="shared" si="27"/>
        <v>-</v>
      </c>
      <c r="K55" s="7" t="str">
        <f t="shared" si="27"/>
        <v>-</v>
      </c>
      <c r="L55" s="7">
        <f t="shared" si="27"/>
        <v>0.1348148148148148</v>
      </c>
      <c r="M55" s="7">
        <f t="shared" si="27"/>
        <v>8.666666666666667E-2</v>
      </c>
      <c r="N55" s="7" t="str">
        <f t="shared" si="27"/>
        <v>-</v>
      </c>
      <c r="O55" s="7" t="str">
        <f t="shared" si="27"/>
        <v>-</v>
      </c>
      <c r="P55" s="7" t="str">
        <f t="shared" si="27"/>
        <v>-</v>
      </c>
      <c r="Q55" s="7" t="str">
        <f t="shared" si="27"/>
        <v>-</v>
      </c>
      <c r="R55" s="7" t="str">
        <f t="shared" si="27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90000</v>
      </c>
      <c r="G56" s="4">
        <f t="shared" ref="G56:R56" si="28">SUM(G18,G39*G6)</f>
        <v>63000</v>
      </c>
      <c r="H56" s="4">
        <f t="shared" si="28"/>
        <v>0</v>
      </c>
      <c r="I56" s="4">
        <f t="shared" si="28"/>
        <v>0</v>
      </c>
      <c r="J56" s="4">
        <f t="shared" si="28"/>
        <v>0</v>
      </c>
      <c r="K56" s="4">
        <f t="shared" si="28"/>
        <v>0</v>
      </c>
      <c r="L56" s="4">
        <f t="shared" si="28"/>
        <v>9000</v>
      </c>
      <c r="M56" s="4">
        <f t="shared" si="28"/>
        <v>18000</v>
      </c>
      <c r="N56" s="4">
        <f t="shared" si="28"/>
        <v>0</v>
      </c>
      <c r="O56" s="4">
        <f t="shared" si="28"/>
        <v>0</v>
      </c>
      <c r="P56" s="4">
        <f t="shared" si="28"/>
        <v>0</v>
      </c>
      <c r="Q56" s="4">
        <f t="shared" si="28"/>
        <v>0</v>
      </c>
      <c r="R56" s="4">
        <f t="shared" si="28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>
        <f t="shared" ref="F57:R57" si="29">IFERROR(F56/F13,"-")</f>
        <v>0.22222222222222221</v>
      </c>
      <c r="G57" s="7" t="str">
        <f t="shared" si="29"/>
        <v>-</v>
      </c>
      <c r="H57" s="7" t="str">
        <f t="shared" si="29"/>
        <v>-</v>
      </c>
      <c r="I57" s="7" t="str">
        <f t="shared" si="29"/>
        <v>-</v>
      </c>
      <c r="J57" s="7" t="str">
        <f t="shared" si="29"/>
        <v>-</v>
      </c>
      <c r="K57" s="7" t="str">
        <f t="shared" si="29"/>
        <v>-</v>
      </c>
      <c r="L57" s="7">
        <f t="shared" si="29"/>
        <v>6.6666666666666666E-2</v>
      </c>
      <c r="M57" s="7">
        <f t="shared" si="29"/>
        <v>6.6666666666666666E-2</v>
      </c>
      <c r="N57" s="7" t="str">
        <f t="shared" si="29"/>
        <v>-</v>
      </c>
      <c r="O57" s="7" t="str">
        <f t="shared" si="29"/>
        <v>-</v>
      </c>
      <c r="P57" s="7" t="str">
        <f t="shared" si="29"/>
        <v>-</v>
      </c>
      <c r="Q57" s="7" t="str">
        <f t="shared" si="29"/>
        <v>-</v>
      </c>
      <c r="R57" s="7" t="str">
        <f t="shared" si="29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C5A9-91E3-4AD0-9895-28F3A93EEDE3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A4" sqref="A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9.5" style="8" bestFit="1" customWidth="1"/>
    <col min="7" max="15" width="10.25" bestFit="1" customWidth="1"/>
    <col min="16" max="18" width="11.375" bestFit="1" customWidth="1"/>
  </cols>
  <sheetData>
    <row r="2" spans="2:18" x14ac:dyDescent="0.4">
      <c r="B2" s="18" t="s">
        <v>0</v>
      </c>
      <c r="C2" s="1" t="s">
        <v>6</v>
      </c>
    </row>
    <row r="3" spans="2:18" x14ac:dyDescent="0.4">
      <c r="B3" s="18" t="s">
        <v>9</v>
      </c>
      <c r="C3" s="1" t="s">
        <v>109</v>
      </c>
    </row>
    <row r="4" spans="2:18" x14ac:dyDescent="0.4">
      <c r="B4" s="18" t="s">
        <v>22</v>
      </c>
      <c r="C4" s="1" t="s">
        <v>10</v>
      </c>
    </row>
    <row r="5" spans="2:18" x14ac:dyDescent="0.4">
      <c r="B5" s="18" t="s">
        <v>30</v>
      </c>
      <c r="C5" s="18" t="s">
        <v>23</v>
      </c>
      <c r="D5" s="18" t="s">
        <v>1</v>
      </c>
      <c r="E5" s="18" t="s">
        <v>3</v>
      </c>
      <c r="F5" s="19" t="s">
        <v>108</v>
      </c>
      <c r="G5" s="20" t="s">
        <v>107</v>
      </c>
      <c r="H5" s="20" t="s">
        <v>96</v>
      </c>
      <c r="I5" s="20" t="s">
        <v>97</v>
      </c>
      <c r="J5" s="20" t="s">
        <v>98</v>
      </c>
      <c r="K5" s="20" t="s">
        <v>99</v>
      </c>
      <c r="L5" s="20" t="s">
        <v>100</v>
      </c>
      <c r="M5" s="20" t="s">
        <v>101</v>
      </c>
      <c r="N5" s="20" t="s">
        <v>102</v>
      </c>
      <c r="O5" s="20" t="s">
        <v>103</v>
      </c>
      <c r="P5" s="20" t="s">
        <v>104</v>
      </c>
      <c r="Q5" s="20" t="s">
        <v>105</v>
      </c>
      <c r="R5" s="20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kg/反</v>
      </c>
      <c r="F6" s="9">
        <f>SUM(G6:R6)</f>
        <v>25000</v>
      </c>
      <c r="G6" s="3">
        <v>3000</v>
      </c>
      <c r="H6" s="3">
        <v>3000</v>
      </c>
      <c r="I6" s="3">
        <v>4000</v>
      </c>
      <c r="J6" s="3">
        <v>5000</v>
      </c>
      <c r="K6" s="3">
        <v>4000</v>
      </c>
      <c r="L6" s="3">
        <v>1000</v>
      </c>
      <c r="M6" s="3"/>
      <c r="N6" s="3"/>
      <c r="O6" s="3"/>
      <c r="P6" s="3"/>
      <c r="Q6" s="3">
        <v>2000</v>
      </c>
      <c r="R6" s="3">
        <v>3000</v>
      </c>
    </row>
    <row r="7" spans="2:18" x14ac:dyDescent="0.4">
      <c r="B7" s="1"/>
      <c r="C7" s="1"/>
      <c r="D7" s="1" t="s">
        <v>17</v>
      </c>
      <c r="E7" s="2" t="s">
        <v>18</v>
      </c>
      <c r="F7" s="9">
        <f>AVERAGE(G7:R7)</f>
        <v>1300</v>
      </c>
      <c r="G7" s="3">
        <v>1300</v>
      </c>
      <c r="H7" s="3">
        <v>1300</v>
      </c>
      <c r="I7" s="3">
        <v>1300</v>
      </c>
      <c r="J7" s="3">
        <v>1300</v>
      </c>
      <c r="K7" s="3">
        <v>1300</v>
      </c>
      <c r="L7" s="3">
        <v>1300</v>
      </c>
      <c r="M7" s="3">
        <v>1300</v>
      </c>
      <c r="N7" s="3">
        <v>1300</v>
      </c>
      <c r="O7" s="3">
        <v>1300</v>
      </c>
      <c r="P7" s="3">
        <v>1300</v>
      </c>
      <c r="Q7" s="3">
        <v>1300</v>
      </c>
      <c r="R7" s="3">
        <v>1300</v>
      </c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1311.5555555555557</v>
      </c>
      <c r="G8" s="4">
        <f t="shared" ref="G8:R8" si="0">SUM(G24,G41/3600*G6)</f>
        <v>148.66666666666669</v>
      </c>
      <c r="H8" s="4">
        <f t="shared" si="0"/>
        <v>148.66666666666669</v>
      </c>
      <c r="I8" s="4">
        <f t="shared" si="0"/>
        <v>170.88888888888889</v>
      </c>
      <c r="J8" s="4">
        <f t="shared" si="0"/>
        <v>193.11111111111111</v>
      </c>
      <c r="K8" s="4">
        <f t="shared" si="0"/>
        <v>170.88888888888889</v>
      </c>
      <c r="L8" s="4">
        <f t="shared" si="0"/>
        <v>82.222222222222229</v>
      </c>
      <c r="M8" s="4">
        <f t="shared" si="0"/>
        <v>10</v>
      </c>
      <c r="N8" s="4">
        <f t="shared" si="0"/>
        <v>20</v>
      </c>
      <c r="O8" s="4">
        <f t="shared" si="0"/>
        <v>50</v>
      </c>
      <c r="P8" s="4">
        <f t="shared" si="0"/>
        <v>42</v>
      </c>
      <c r="Q8" s="4">
        <f t="shared" si="0"/>
        <v>126.44444444444444</v>
      </c>
      <c r="R8" s="4">
        <f t="shared" si="0"/>
        <v>148.66666666666669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9500000</v>
      </c>
      <c r="G9" s="5">
        <f>SUM(G13,G15,G16)</f>
        <v>1140000</v>
      </c>
      <c r="H9" s="5">
        <f>SUM(H13,H15,H16)</f>
        <v>1140000</v>
      </c>
      <c r="I9" s="5">
        <f t="shared" ref="I9:R9" si="1">SUM(I13,I15,I16)</f>
        <v>1520000</v>
      </c>
      <c r="J9" s="5">
        <f t="shared" si="1"/>
        <v>1900000</v>
      </c>
      <c r="K9" s="5">
        <f t="shared" si="1"/>
        <v>1520000</v>
      </c>
      <c r="L9" s="5">
        <f t="shared" si="1"/>
        <v>380000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760000</v>
      </c>
      <c r="R9" s="5">
        <f t="shared" si="1"/>
        <v>1140000</v>
      </c>
    </row>
    <row r="10" spans="2:18" x14ac:dyDescent="0.4">
      <c r="B10" s="1"/>
      <c r="C10" s="1"/>
      <c r="D10" s="1" t="s">
        <v>27</v>
      </c>
      <c r="E10" s="2" t="str">
        <f>"円/"&amp;C4</f>
        <v>円/kg</v>
      </c>
      <c r="F10" s="9">
        <f>AVERAGE(G10:R10)</f>
        <v>380</v>
      </c>
      <c r="G10" s="5">
        <f>IFERROR(G9/G6,"-")</f>
        <v>380</v>
      </c>
      <c r="H10" s="5">
        <f t="shared" ref="H10:R10" si="2">IFERROR(H9/H6,"-")</f>
        <v>380</v>
      </c>
      <c r="I10" s="5">
        <f t="shared" si="2"/>
        <v>380</v>
      </c>
      <c r="J10" s="5">
        <f t="shared" si="2"/>
        <v>380</v>
      </c>
      <c r="K10" s="5">
        <f t="shared" si="2"/>
        <v>380</v>
      </c>
      <c r="L10" s="5">
        <f t="shared" si="2"/>
        <v>380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>
        <f t="shared" si="2"/>
        <v>380</v>
      </c>
      <c r="R10" s="5">
        <f t="shared" si="2"/>
        <v>380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円/kg</v>
      </c>
      <c r="F11" s="9">
        <f t="shared" ref="F11:F12" si="3">AVERAGE(G11:R11)</f>
        <v>380</v>
      </c>
      <c r="G11" s="5">
        <f>SUM(G12,G14)</f>
        <v>380</v>
      </c>
      <c r="H11" s="5">
        <f>SUM(H12,H14)</f>
        <v>380</v>
      </c>
      <c r="I11" s="5">
        <f t="shared" ref="I11:Q11" si="4">SUM(I12,I14)</f>
        <v>380</v>
      </c>
      <c r="J11" s="5">
        <f t="shared" si="4"/>
        <v>380</v>
      </c>
      <c r="K11" s="5">
        <f t="shared" si="4"/>
        <v>380</v>
      </c>
      <c r="L11" s="5">
        <f t="shared" si="4"/>
        <v>380</v>
      </c>
      <c r="M11" s="5">
        <f t="shared" si="4"/>
        <v>380</v>
      </c>
      <c r="N11" s="5">
        <f t="shared" si="4"/>
        <v>380</v>
      </c>
      <c r="O11" s="5">
        <f t="shared" si="4"/>
        <v>380</v>
      </c>
      <c r="P11" s="5">
        <f t="shared" si="4"/>
        <v>380</v>
      </c>
      <c r="Q11" s="5">
        <f t="shared" si="4"/>
        <v>380</v>
      </c>
      <c r="R11" s="5">
        <f>SUM(R12,R14)</f>
        <v>380</v>
      </c>
    </row>
    <row r="12" spans="2:18" x14ac:dyDescent="0.4">
      <c r="B12" s="1"/>
      <c r="C12" s="1"/>
      <c r="D12" s="1" t="s">
        <v>2</v>
      </c>
      <c r="E12" s="2" t="str">
        <f>"円/"&amp;C4</f>
        <v>円/kg</v>
      </c>
      <c r="F12" s="9">
        <f t="shared" si="3"/>
        <v>380</v>
      </c>
      <c r="G12" s="3">
        <v>380</v>
      </c>
      <c r="H12" s="3">
        <v>380</v>
      </c>
      <c r="I12" s="3">
        <v>380</v>
      </c>
      <c r="J12" s="3">
        <v>380</v>
      </c>
      <c r="K12" s="3">
        <v>380</v>
      </c>
      <c r="L12" s="3">
        <v>380</v>
      </c>
      <c r="M12" s="3">
        <v>380</v>
      </c>
      <c r="N12" s="3">
        <v>380</v>
      </c>
      <c r="O12" s="3">
        <v>380</v>
      </c>
      <c r="P12" s="3">
        <v>380</v>
      </c>
      <c r="Q12" s="3">
        <v>380</v>
      </c>
      <c r="R12" s="3">
        <v>380</v>
      </c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9500000</v>
      </c>
      <c r="G13" s="4">
        <f>G6*G12</f>
        <v>1140000</v>
      </c>
      <c r="H13" s="4">
        <f>H6*H12</f>
        <v>1140000</v>
      </c>
      <c r="I13" s="4">
        <f t="shared" ref="I13:Q13" si="5">I6*I12</f>
        <v>1520000</v>
      </c>
      <c r="J13" s="4">
        <f t="shared" si="5"/>
        <v>1900000</v>
      </c>
      <c r="K13" s="4">
        <f t="shared" si="5"/>
        <v>1520000</v>
      </c>
      <c r="L13" s="4">
        <f t="shared" si="5"/>
        <v>380000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760000</v>
      </c>
      <c r="R13" s="4">
        <f>R6*R12</f>
        <v>1140000</v>
      </c>
    </row>
    <row r="14" spans="2:18" x14ac:dyDescent="0.4">
      <c r="B14" s="1"/>
      <c r="C14" s="1"/>
      <c r="D14" s="1" t="s">
        <v>42</v>
      </c>
      <c r="E14" s="2" t="str">
        <f>"円/"&amp;C4</f>
        <v>円/kg</v>
      </c>
      <c r="F14" s="9">
        <f>AVERAGE(G14:R14)</f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3482800</v>
      </c>
      <c r="G17" s="4">
        <f>SUM(G18:G23,G35:G37)</f>
        <v>256600</v>
      </c>
      <c r="H17" s="4">
        <f>SUM(H18:H23,H35:H37)</f>
        <v>256600</v>
      </c>
      <c r="I17" s="4">
        <f t="shared" ref="I17:R17" si="7">SUM(I18:I23,I35:I37)</f>
        <v>186600</v>
      </c>
      <c r="J17" s="4">
        <f t="shared" si="7"/>
        <v>136600</v>
      </c>
      <c r="K17" s="4">
        <f t="shared" si="7"/>
        <v>116600</v>
      </c>
      <c r="L17" s="4">
        <f t="shared" si="7"/>
        <v>78000</v>
      </c>
      <c r="M17" s="4">
        <f t="shared" si="7"/>
        <v>13000</v>
      </c>
      <c r="N17" s="4">
        <f t="shared" si="7"/>
        <v>1826000</v>
      </c>
      <c r="O17" s="4">
        <f t="shared" si="7"/>
        <v>75000</v>
      </c>
      <c r="P17" s="4">
        <f t="shared" si="7"/>
        <v>74600</v>
      </c>
      <c r="Q17" s="4">
        <f t="shared" si="7"/>
        <v>206600</v>
      </c>
      <c r="R17" s="4">
        <f t="shared" si="7"/>
        <v>256600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900000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900000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150000</v>
      </c>
      <c r="G19" s="3"/>
      <c r="H19" s="3"/>
      <c r="I19" s="3"/>
      <c r="J19" s="3"/>
      <c r="K19" s="3"/>
      <c r="L19" s="3"/>
      <c r="M19" s="3"/>
      <c r="N19" s="3">
        <v>150000</v>
      </c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200000</v>
      </c>
      <c r="G20" s="3"/>
      <c r="H20" s="3"/>
      <c r="I20" s="3"/>
      <c r="J20" s="3"/>
      <c r="K20" s="3"/>
      <c r="L20" s="3"/>
      <c r="M20" s="3"/>
      <c r="N20" s="3">
        <v>200000</v>
      </c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150000</v>
      </c>
      <c r="G21" s="3"/>
      <c r="H21" s="3"/>
      <c r="I21" s="3"/>
      <c r="J21" s="3"/>
      <c r="K21" s="3"/>
      <c r="L21" s="3"/>
      <c r="M21" s="3"/>
      <c r="N21" s="3">
        <v>150000</v>
      </c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400000</v>
      </c>
      <c r="G22" s="3"/>
      <c r="H22" s="3"/>
      <c r="I22" s="3"/>
      <c r="J22" s="3"/>
      <c r="K22" s="3"/>
      <c r="L22" s="3"/>
      <c r="M22" s="3"/>
      <c r="N22" s="3">
        <v>400000</v>
      </c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982800</v>
      </c>
      <c r="G23" s="4">
        <f t="shared" ref="G23:R23" si="10">G24*G7</f>
        <v>106600</v>
      </c>
      <c r="H23" s="4">
        <f t="shared" si="10"/>
        <v>106600</v>
      </c>
      <c r="I23" s="4">
        <f t="shared" si="10"/>
        <v>106600</v>
      </c>
      <c r="J23" s="4">
        <f t="shared" si="10"/>
        <v>106600</v>
      </c>
      <c r="K23" s="4">
        <f t="shared" si="10"/>
        <v>106600</v>
      </c>
      <c r="L23" s="4">
        <f t="shared" si="10"/>
        <v>78000</v>
      </c>
      <c r="M23" s="4">
        <f t="shared" si="10"/>
        <v>13000</v>
      </c>
      <c r="N23" s="4">
        <f t="shared" si="10"/>
        <v>26000</v>
      </c>
      <c r="O23" s="4">
        <f t="shared" si="10"/>
        <v>65000</v>
      </c>
      <c r="P23" s="4">
        <f t="shared" si="10"/>
        <v>54600</v>
      </c>
      <c r="Q23" s="4">
        <f t="shared" si="10"/>
        <v>106600</v>
      </c>
      <c r="R23" s="4">
        <f t="shared" si="10"/>
        <v>106600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756</v>
      </c>
      <c r="G24" s="4">
        <f>SUM(G25:G34)</f>
        <v>82</v>
      </c>
      <c r="H24" s="4">
        <f t="shared" ref="H24:R24" si="11">SUM(H25:H34)</f>
        <v>82</v>
      </c>
      <c r="I24" s="4">
        <f t="shared" si="11"/>
        <v>82</v>
      </c>
      <c r="J24" s="4">
        <f t="shared" si="11"/>
        <v>82</v>
      </c>
      <c r="K24" s="4">
        <f t="shared" si="11"/>
        <v>82</v>
      </c>
      <c r="L24" s="4">
        <f t="shared" si="11"/>
        <v>60</v>
      </c>
      <c r="M24" s="4">
        <f t="shared" si="11"/>
        <v>10</v>
      </c>
      <c r="N24" s="4">
        <f t="shared" si="11"/>
        <v>20</v>
      </c>
      <c r="O24" s="4">
        <f t="shared" si="11"/>
        <v>50</v>
      </c>
      <c r="P24" s="4">
        <f t="shared" si="11"/>
        <v>42</v>
      </c>
      <c r="Q24" s="4">
        <f t="shared" si="11"/>
        <v>82</v>
      </c>
      <c r="R24" s="4">
        <f t="shared" si="11"/>
        <v>82</v>
      </c>
    </row>
    <row r="25" spans="2:18" x14ac:dyDescent="0.4">
      <c r="B25" s="1"/>
      <c r="C25" s="1"/>
      <c r="D25" s="1" t="s">
        <v>110</v>
      </c>
      <c r="E25" s="2" t="str">
        <f t="shared" ref="E25:E34" si="12">"時間"&amp;"/反"</f>
        <v>時間/反</v>
      </c>
      <c r="F25" s="9">
        <f t="shared" ref="F25:F34" si="13">SUM(G25:R25)</f>
        <v>30</v>
      </c>
      <c r="G25" s="3"/>
      <c r="H25" s="3"/>
      <c r="I25" s="3"/>
      <c r="J25" s="3"/>
      <c r="K25" s="3"/>
      <c r="L25" s="3"/>
      <c r="M25" s="3">
        <v>10</v>
      </c>
      <c r="N25" s="3">
        <v>20</v>
      </c>
      <c r="O25" s="3"/>
      <c r="P25" s="3"/>
      <c r="Q25" s="3"/>
      <c r="R25" s="3"/>
    </row>
    <row r="26" spans="2:18" x14ac:dyDescent="0.4">
      <c r="B26" s="1"/>
      <c r="C26" s="1"/>
      <c r="D26" s="1" t="s">
        <v>111</v>
      </c>
      <c r="E26" s="2" t="str">
        <f t="shared" si="12"/>
        <v>時間/反</v>
      </c>
      <c r="F26" s="9">
        <f t="shared" si="13"/>
        <v>40</v>
      </c>
      <c r="G26" s="3"/>
      <c r="H26" s="3"/>
      <c r="I26" s="3"/>
      <c r="J26" s="3"/>
      <c r="K26" s="3"/>
      <c r="L26" s="3"/>
      <c r="M26" s="3"/>
      <c r="N26" s="3"/>
      <c r="O26" s="3">
        <v>40</v>
      </c>
      <c r="P26" s="3"/>
      <c r="Q26" s="3"/>
      <c r="R26" s="3"/>
    </row>
    <row r="27" spans="2:18" x14ac:dyDescent="0.4">
      <c r="B27" s="1"/>
      <c r="C27" s="1"/>
      <c r="D27" s="1" t="s">
        <v>115</v>
      </c>
      <c r="E27" s="2" t="str">
        <f t="shared" si="12"/>
        <v>時間/反</v>
      </c>
      <c r="F27" s="9">
        <f t="shared" si="13"/>
        <v>455</v>
      </c>
      <c r="G27" s="3">
        <v>60</v>
      </c>
      <c r="H27" s="3">
        <v>60</v>
      </c>
      <c r="I27" s="3">
        <v>60</v>
      </c>
      <c r="J27" s="3">
        <v>60</v>
      </c>
      <c r="K27" s="3">
        <v>60</v>
      </c>
      <c r="L27" s="3">
        <v>15</v>
      </c>
      <c r="M27" s="3"/>
      <c r="N27" s="3"/>
      <c r="O27" s="3"/>
      <c r="P27" s="3">
        <v>20</v>
      </c>
      <c r="Q27" s="3">
        <v>60</v>
      </c>
      <c r="R27" s="3">
        <v>60</v>
      </c>
    </row>
    <row r="28" spans="2:18" x14ac:dyDescent="0.4">
      <c r="B28" s="1"/>
      <c r="C28" s="1"/>
      <c r="D28" s="1" t="s">
        <v>112</v>
      </c>
      <c r="E28" s="2" t="str">
        <f t="shared" si="12"/>
        <v>時間/反</v>
      </c>
      <c r="F28" s="9">
        <f t="shared" si="13"/>
        <v>87</v>
      </c>
      <c r="G28" s="3">
        <v>10</v>
      </c>
      <c r="H28" s="3">
        <v>10</v>
      </c>
      <c r="I28" s="3">
        <v>10</v>
      </c>
      <c r="J28" s="3">
        <v>10</v>
      </c>
      <c r="K28" s="3">
        <v>10</v>
      </c>
      <c r="L28" s="3">
        <v>2</v>
      </c>
      <c r="M28" s="3"/>
      <c r="N28" s="3"/>
      <c r="O28" s="3">
        <v>5</v>
      </c>
      <c r="P28" s="3">
        <v>10</v>
      </c>
      <c r="Q28" s="3">
        <v>10</v>
      </c>
      <c r="R28" s="3">
        <v>10</v>
      </c>
    </row>
    <row r="29" spans="2:18" x14ac:dyDescent="0.4">
      <c r="B29" s="1"/>
      <c r="C29" s="1"/>
      <c r="D29" s="1" t="s">
        <v>113</v>
      </c>
      <c r="E29" s="2" t="str">
        <f t="shared" si="12"/>
        <v>時間/反</v>
      </c>
      <c r="F29" s="9">
        <f t="shared" si="13"/>
        <v>87</v>
      </c>
      <c r="G29" s="3">
        <v>10</v>
      </c>
      <c r="H29" s="3">
        <v>10</v>
      </c>
      <c r="I29" s="3">
        <v>10</v>
      </c>
      <c r="J29" s="3">
        <v>10</v>
      </c>
      <c r="K29" s="3">
        <v>10</v>
      </c>
      <c r="L29" s="3">
        <v>2</v>
      </c>
      <c r="M29" s="3"/>
      <c r="N29" s="3"/>
      <c r="O29" s="3">
        <v>5</v>
      </c>
      <c r="P29" s="3">
        <v>10</v>
      </c>
      <c r="Q29" s="3">
        <v>10</v>
      </c>
      <c r="R29" s="3">
        <v>10</v>
      </c>
    </row>
    <row r="30" spans="2:18" x14ac:dyDescent="0.4">
      <c r="B30" s="1"/>
      <c r="C30" s="1"/>
      <c r="D30" s="1" t="s">
        <v>114</v>
      </c>
      <c r="E30" s="2" t="str">
        <f t="shared" si="12"/>
        <v>時間/反</v>
      </c>
      <c r="F30" s="9">
        <f t="shared" si="13"/>
        <v>17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1</v>
      </c>
      <c r="M30" s="3"/>
      <c r="N30" s="3"/>
      <c r="O30" s="3"/>
      <c r="P30" s="3">
        <v>2</v>
      </c>
      <c r="Q30" s="3">
        <v>2</v>
      </c>
      <c r="R30" s="3">
        <v>2</v>
      </c>
    </row>
    <row r="31" spans="2:18" x14ac:dyDescent="0.4">
      <c r="B31" s="1"/>
      <c r="C31" s="1"/>
      <c r="D31" s="1" t="s">
        <v>118</v>
      </c>
      <c r="E31" s="2" t="str">
        <f t="shared" si="12"/>
        <v>時間/反</v>
      </c>
      <c r="F31" s="9">
        <f t="shared" si="13"/>
        <v>40</v>
      </c>
      <c r="G31" s="3"/>
      <c r="H31" s="3"/>
      <c r="I31" s="3"/>
      <c r="J31" s="3"/>
      <c r="K31" s="3"/>
      <c r="L31" s="3">
        <v>40</v>
      </c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 t="s">
        <v>117</v>
      </c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700000</v>
      </c>
      <c r="G35" s="3">
        <v>150000</v>
      </c>
      <c r="H35" s="3">
        <v>150000</v>
      </c>
      <c r="I35" s="3">
        <v>80000</v>
      </c>
      <c r="J35" s="3">
        <v>30000</v>
      </c>
      <c r="K35" s="3">
        <v>10000</v>
      </c>
      <c r="L35" s="3"/>
      <c r="M35" s="3"/>
      <c r="N35" s="3"/>
      <c r="O35" s="3">
        <v>10000</v>
      </c>
      <c r="P35" s="3">
        <v>20000</v>
      </c>
      <c r="Q35" s="3">
        <v>100000</v>
      </c>
      <c r="R35" s="3">
        <v>150000</v>
      </c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円/kg</v>
      </c>
      <c r="F38" s="9">
        <f>IFERROR(AVERAGE(G38:R38),0)</f>
        <v>78.8888888888889</v>
      </c>
      <c r="G38" s="4">
        <f>SUM(G39:G40,G42:G45)</f>
        <v>78.888888888888886</v>
      </c>
      <c r="H38" s="4">
        <f>SUM(H39:H40,H42:H45)</f>
        <v>78.888888888888886</v>
      </c>
      <c r="I38" s="4">
        <f>SUM(I39:I40,I42:I45)</f>
        <v>78.888888888888886</v>
      </c>
      <c r="J38" s="4">
        <f t="shared" ref="J38:R38" si="14">SUM(J39:J40,J42:J45)</f>
        <v>78.888888888888886</v>
      </c>
      <c r="K38" s="4">
        <f t="shared" si="14"/>
        <v>78.888888888888886</v>
      </c>
      <c r="L38" s="4">
        <f t="shared" si="14"/>
        <v>78.888888888888886</v>
      </c>
      <c r="M38" s="4">
        <f t="shared" si="14"/>
        <v>78.888888888888886</v>
      </c>
      <c r="N38" s="4">
        <f t="shared" si="14"/>
        <v>78.888888888888886</v>
      </c>
      <c r="O38" s="4">
        <f t="shared" si="14"/>
        <v>78.888888888888886</v>
      </c>
      <c r="P38" s="4">
        <f t="shared" si="14"/>
        <v>78.888888888888886</v>
      </c>
      <c r="Q38" s="4">
        <f t="shared" si="14"/>
        <v>78.888888888888886</v>
      </c>
      <c r="R38" s="4">
        <f t="shared" si="14"/>
        <v>78.888888888888886</v>
      </c>
    </row>
    <row r="39" spans="2:18" x14ac:dyDescent="0.4">
      <c r="B39" s="1"/>
      <c r="C39" s="1"/>
      <c r="D39" s="1" t="s">
        <v>33</v>
      </c>
      <c r="E39" s="2" t="str">
        <f>"円/"&amp;C4</f>
        <v>円/kg</v>
      </c>
      <c r="F39" s="9">
        <f t="shared" ref="F39:F45" si="15">IFERROR(AVERAGE(G39:R39),0)</f>
        <v>18</v>
      </c>
      <c r="G39" s="3">
        <v>18</v>
      </c>
      <c r="H39" s="3">
        <v>18</v>
      </c>
      <c r="I39" s="3">
        <v>18</v>
      </c>
      <c r="J39" s="3">
        <v>18</v>
      </c>
      <c r="K39" s="3">
        <v>18</v>
      </c>
      <c r="L39" s="3">
        <v>18</v>
      </c>
      <c r="M39" s="3">
        <v>18</v>
      </c>
      <c r="N39" s="3">
        <v>18</v>
      </c>
      <c r="O39" s="3">
        <v>18</v>
      </c>
      <c r="P39" s="3">
        <v>18</v>
      </c>
      <c r="Q39" s="3">
        <v>18</v>
      </c>
      <c r="R39" s="3">
        <v>18</v>
      </c>
    </row>
    <row r="40" spans="2:18" x14ac:dyDescent="0.4">
      <c r="B40" s="1"/>
      <c r="C40" s="1"/>
      <c r="D40" s="1" t="s">
        <v>34</v>
      </c>
      <c r="E40" s="2" t="str">
        <f>"円/"&amp;C4</f>
        <v>円/kg</v>
      </c>
      <c r="F40" s="9">
        <f t="shared" si="15"/>
        <v>28.888888888888896</v>
      </c>
      <c r="G40" s="4">
        <f t="shared" ref="G40:R40" si="16">G7/3600*G41</f>
        <v>28.888888888888889</v>
      </c>
      <c r="H40" s="4">
        <f t="shared" si="16"/>
        <v>28.888888888888889</v>
      </c>
      <c r="I40" s="4">
        <f t="shared" si="16"/>
        <v>28.888888888888889</v>
      </c>
      <c r="J40" s="4">
        <f t="shared" si="16"/>
        <v>28.888888888888889</v>
      </c>
      <c r="K40" s="4">
        <f t="shared" si="16"/>
        <v>28.888888888888889</v>
      </c>
      <c r="L40" s="4">
        <f t="shared" si="16"/>
        <v>28.888888888888889</v>
      </c>
      <c r="M40" s="4">
        <f t="shared" si="16"/>
        <v>28.888888888888889</v>
      </c>
      <c r="N40" s="4">
        <f t="shared" si="16"/>
        <v>28.888888888888889</v>
      </c>
      <c r="O40" s="4">
        <f t="shared" si="16"/>
        <v>28.888888888888889</v>
      </c>
      <c r="P40" s="4">
        <f t="shared" si="16"/>
        <v>28.888888888888889</v>
      </c>
      <c r="Q40" s="4">
        <f t="shared" si="16"/>
        <v>28.888888888888889</v>
      </c>
      <c r="R40" s="4">
        <f t="shared" si="16"/>
        <v>28.888888888888889</v>
      </c>
    </row>
    <row r="41" spans="2:18" x14ac:dyDescent="0.4">
      <c r="B41" s="1"/>
      <c r="C41" s="1"/>
      <c r="D41" s="1" t="s">
        <v>14</v>
      </c>
      <c r="E41" s="2" t="str">
        <f>"秒"&amp;"/"&amp;C4</f>
        <v>秒/kg</v>
      </c>
      <c r="F41" s="9">
        <f t="shared" si="15"/>
        <v>80</v>
      </c>
      <c r="G41" s="3">
        <v>80</v>
      </c>
      <c r="H41" s="3">
        <v>80</v>
      </c>
      <c r="I41" s="3">
        <v>80</v>
      </c>
      <c r="J41" s="3">
        <v>80</v>
      </c>
      <c r="K41" s="3">
        <v>80</v>
      </c>
      <c r="L41" s="3">
        <v>80</v>
      </c>
      <c r="M41" s="3">
        <v>80</v>
      </c>
      <c r="N41" s="3">
        <v>80</v>
      </c>
      <c r="O41" s="3">
        <v>80</v>
      </c>
      <c r="P41" s="3">
        <v>80</v>
      </c>
      <c r="Q41" s="3">
        <v>80</v>
      </c>
      <c r="R41" s="3">
        <v>80</v>
      </c>
    </row>
    <row r="42" spans="2:18" x14ac:dyDescent="0.4">
      <c r="B42" s="1"/>
      <c r="C42" s="1"/>
      <c r="D42" s="1" t="s">
        <v>38</v>
      </c>
      <c r="E42" s="2" t="str">
        <f>"円/"&amp;C4</f>
        <v>円/kg</v>
      </c>
      <c r="F42" s="9">
        <f t="shared" si="15"/>
        <v>2</v>
      </c>
      <c r="G42" s="3">
        <v>2</v>
      </c>
      <c r="H42" s="3">
        <v>2</v>
      </c>
      <c r="I42" s="3">
        <v>2</v>
      </c>
      <c r="J42" s="3">
        <v>2</v>
      </c>
      <c r="K42" s="3">
        <v>2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</row>
    <row r="43" spans="2:18" x14ac:dyDescent="0.4">
      <c r="B43" s="1"/>
      <c r="C43" s="1"/>
      <c r="D43" s="1" t="s">
        <v>39</v>
      </c>
      <c r="E43" s="2" t="str">
        <f>"円/"&amp;C4</f>
        <v>円/kg</v>
      </c>
      <c r="F43" s="9">
        <f t="shared" si="15"/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4">
      <c r="B44" s="1"/>
      <c r="C44" s="1"/>
      <c r="D44" s="1" t="s">
        <v>37</v>
      </c>
      <c r="E44" s="2" t="str">
        <f>"円/"&amp;C4</f>
        <v>円/kg</v>
      </c>
      <c r="F44" s="9">
        <f t="shared" si="15"/>
        <v>30</v>
      </c>
      <c r="G44" s="3">
        <v>30</v>
      </c>
      <c r="H44" s="3">
        <v>30</v>
      </c>
      <c r="I44" s="3">
        <v>30</v>
      </c>
      <c r="J44" s="3">
        <v>30</v>
      </c>
      <c r="K44" s="3">
        <v>30</v>
      </c>
      <c r="L44" s="3">
        <v>30</v>
      </c>
      <c r="M44" s="3">
        <v>30</v>
      </c>
      <c r="N44" s="3">
        <v>30</v>
      </c>
      <c r="O44" s="3">
        <v>30</v>
      </c>
      <c r="P44" s="3">
        <v>30</v>
      </c>
      <c r="Q44" s="3">
        <v>30</v>
      </c>
      <c r="R44" s="3">
        <v>30</v>
      </c>
    </row>
    <row r="45" spans="2:18" x14ac:dyDescent="0.4">
      <c r="B45" s="1"/>
      <c r="C45" s="1"/>
      <c r="D45" s="1" t="s">
        <v>35</v>
      </c>
      <c r="E45" s="2" t="str">
        <f>"円/"&amp;C4</f>
        <v>円/kg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1972222.2222222222</v>
      </c>
      <c r="G46" s="4">
        <f t="shared" ref="G46:R46" si="17">G38*G6</f>
        <v>236666.66666666666</v>
      </c>
      <c r="H46" s="4">
        <f t="shared" si="17"/>
        <v>236666.66666666666</v>
      </c>
      <c r="I46" s="4">
        <f t="shared" si="17"/>
        <v>315555.55555555556</v>
      </c>
      <c r="J46" s="4">
        <f t="shared" si="17"/>
        <v>394444.44444444444</v>
      </c>
      <c r="K46" s="4">
        <f t="shared" si="17"/>
        <v>315555.55555555556</v>
      </c>
      <c r="L46" s="4">
        <f t="shared" si="17"/>
        <v>78888.888888888891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157777.77777777778</v>
      </c>
      <c r="R46" s="4">
        <f t="shared" si="17"/>
        <v>236666.66666666666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9500000</v>
      </c>
      <c r="G47" s="9">
        <f t="shared" ref="G47:R47" si="18">G9</f>
        <v>1140000</v>
      </c>
      <c r="H47" s="9">
        <f t="shared" si="18"/>
        <v>1140000</v>
      </c>
      <c r="I47" s="9">
        <f t="shared" si="18"/>
        <v>1520000</v>
      </c>
      <c r="J47" s="9">
        <f t="shared" si="18"/>
        <v>1900000</v>
      </c>
      <c r="K47" s="9">
        <f t="shared" si="18"/>
        <v>1520000</v>
      </c>
      <c r="L47" s="9">
        <f t="shared" si="18"/>
        <v>380000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760000</v>
      </c>
      <c r="R47" s="9">
        <f t="shared" si="18"/>
        <v>1140000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5455022.2222222229</v>
      </c>
      <c r="G48" s="4">
        <f t="shared" ref="G48:R48" si="19">SUM(G17,G46)</f>
        <v>493266.66666666663</v>
      </c>
      <c r="H48" s="4">
        <f t="shared" si="19"/>
        <v>493266.66666666663</v>
      </c>
      <c r="I48" s="4">
        <f t="shared" si="19"/>
        <v>502155.55555555556</v>
      </c>
      <c r="J48" s="4">
        <f t="shared" si="19"/>
        <v>531044.4444444445</v>
      </c>
      <c r="K48" s="4">
        <f t="shared" si="19"/>
        <v>432155.55555555556</v>
      </c>
      <c r="L48" s="4">
        <f t="shared" si="19"/>
        <v>156888.88888888888</v>
      </c>
      <c r="M48" s="4">
        <f t="shared" si="19"/>
        <v>13000</v>
      </c>
      <c r="N48" s="4">
        <f t="shared" si="19"/>
        <v>1826000</v>
      </c>
      <c r="O48" s="4">
        <f t="shared" si="19"/>
        <v>75000</v>
      </c>
      <c r="P48" s="4">
        <f t="shared" si="19"/>
        <v>74600</v>
      </c>
      <c r="Q48" s="4">
        <f t="shared" si="19"/>
        <v>364377.77777777775</v>
      </c>
      <c r="R48" s="4">
        <f t="shared" si="19"/>
        <v>493266.66666666663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4044977.7777777775</v>
      </c>
      <c r="G49" s="5">
        <f t="shared" ref="G49:R49" si="20">G9-G48</f>
        <v>646733.33333333337</v>
      </c>
      <c r="H49" s="5">
        <f t="shared" si="20"/>
        <v>646733.33333333337</v>
      </c>
      <c r="I49" s="5">
        <f t="shared" si="20"/>
        <v>1017844.4444444445</v>
      </c>
      <c r="J49" s="5">
        <f t="shared" si="20"/>
        <v>1368955.5555555555</v>
      </c>
      <c r="K49" s="5">
        <f t="shared" si="20"/>
        <v>1087844.4444444445</v>
      </c>
      <c r="L49" s="5">
        <f t="shared" si="20"/>
        <v>223111.11111111112</v>
      </c>
      <c r="M49" s="5">
        <f t="shared" si="20"/>
        <v>-13000</v>
      </c>
      <c r="N49" s="5">
        <f t="shared" si="20"/>
        <v>-1826000</v>
      </c>
      <c r="O49" s="5">
        <f t="shared" si="20"/>
        <v>-75000</v>
      </c>
      <c r="P49" s="5">
        <f t="shared" si="20"/>
        <v>-74600</v>
      </c>
      <c r="Q49" s="5">
        <f t="shared" si="20"/>
        <v>395622.22222222225</v>
      </c>
      <c r="R49" s="5">
        <f t="shared" si="20"/>
        <v>646733.33333333337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円/kg</v>
      </c>
      <c r="F50" s="9">
        <f>F10</f>
        <v>380</v>
      </c>
      <c r="G50" s="9">
        <f t="shared" ref="G50:R50" si="21">G10</f>
        <v>380</v>
      </c>
      <c r="H50" s="9">
        <f t="shared" si="21"/>
        <v>380</v>
      </c>
      <c r="I50" s="9">
        <f t="shared" si="21"/>
        <v>380</v>
      </c>
      <c r="J50" s="9">
        <f t="shared" si="21"/>
        <v>380</v>
      </c>
      <c r="K50" s="9">
        <f t="shared" si="21"/>
        <v>380</v>
      </c>
      <c r="L50" s="9">
        <f t="shared" si="21"/>
        <v>380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>
        <f t="shared" si="21"/>
        <v>380</v>
      </c>
      <c r="R50" s="9">
        <f t="shared" si="21"/>
        <v>380</v>
      </c>
    </row>
    <row r="51" spans="2:18" x14ac:dyDescent="0.4">
      <c r="B51" s="1"/>
      <c r="C51" s="1"/>
      <c r="D51" s="1" t="s">
        <v>63</v>
      </c>
      <c r="E51" s="2" t="str">
        <f>"円/"&amp;C4</f>
        <v>円/kg</v>
      </c>
      <c r="F51" s="10">
        <f>F48/F6</f>
        <v>218.20088888888893</v>
      </c>
      <c r="G51" s="4">
        <f t="shared" ref="G51:R51" si="22">IFERROR(G48/G6,"-")</f>
        <v>164.42222222222222</v>
      </c>
      <c r="H51" s="4">
        <f t="shared" si="22"/>
        <v>164.42222222222222</v>
      </c>
      <c r="I51" s="4">
        <f t="shared" si="22"/>
        <v>125.53888888888889</v>
      </c>
      <c r="J51" s="4">
        <f t="shared" si="22"/>
        <v>106.20888888888889</v>
      </c>
      <c r="K51" s="4">
        <f t="shared" si="22"/>
        <v>108.03888888888889</v>
      </c>
      <c r="L51" s="4">
        <f t="shared" si="22"/>
        <v>156.88888888888889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>
        <f t="shared" si="22"/>
        <v>182.18888888888887</v>
      </c>
      <c r="R51" s="4">
        <f t="shared" si="22"/>
        <v>164.42222222222222</v>
      </c>
    </row>
    <row r="52" spans="2:18" x14ac:dyDescent="0.4">
      <c r="B52" s="1"/>
      <c r="C52" s="1"/>
      <c r="D52" s="1" t="s">
        <v>45</v>
      </c>
      <c r="E52" s="2" t="str">
        <f>"円/"&amp;C4</f>
        <v>円/kg</v>
      </c>
      <c r="F52" s="9">
        <f>F10-F51</f>
        <v>161.79911111111107</v>
      </c>
      <c r="G52" s="4">
        <f t="shared" ref="G52:R52" si="23">IFERROR(G49/G6,"-")</f>
        <v>215.57777777777778</v>
      </c>
      <c r="H52" s="4">
        <f t="shared" si="23"/>
        <v>215.57777777777778</v>
      </c>
      <c r="I52" s="4">
        <f t="shared" si="23"/>
        <v>254.46111111111114</v>
      </c>
      <c r="J52" s="4">
        <f t="shared" si="23"/>
        <v>273.79111111111109</v>
      </c>
      <c r="K52" s="4">
        <f t="shared" si="23"/>
        <v>271.96111111111111</v>
      </c>
      <c r="L52" s="4">
        <f t="shared" si="23"/>
        <v>223.11111111111111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>
        <f t="shared" si="23"/>
        <v>197.81111111111113</v>
      </c>
      <c r="R52" s="4">
        <f t="shared" si="23"/>
        <v>215.57777777777778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>
        <f>F49/F9</f>
        <v>0.42578713450292394</v>
      </c>
      <c r="G53" s="7">
        <f t="shared" ref="G53:R53" si="24">IFERROR(G49/G9,"-")</f>
        <v>0.56730994152046788</v>
      </c>
      <c r="H53" s="7">
        <f t="shared" si="24"/>
        <v>0.56730994152046788</v>
      </c>
      <c r="I53" s="7">
        <f t="shared" si="24"/>
        <v>0.66963450292397664</v>
      </c>
      <c r="J53" s="7">
        <f t="shared" si="24"/>
        <v>0.7205029239766082</v>
      </c>
      <c r="K53" s="7">
        <f t="shared" si="24"/>
        <v>0.71568713450292398</v>
      </c>
      <c r="L53" s="7">
        <f t="shared" si="24"/>
        <v>0.58713450292397662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>
        <f t="shared" si="24"/>
        <v>0.52055555555555555</v>
      </c>
      <c r="R53" s="7">
        <f t="shared" si="24"/>
        <v>0.56730994152046788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1705022.2222222225</v>
      </c>
      <c r="G54" s="4">
        <f t="shared" ref="G54:R54" si="25">G7*G8</f>
        <v>193266.66666666669</v>
      </c>
      <c r="H54" s="4">
        <f t="shared" si="25"/>
        <v>193266.66666666669</v>
      </c>
      <c r="I54" s="4">
        <f t="shared" si="25"/>
        <v>222155.55555555556</v>
      </c>
      <c r="J54" s="4">
        <f t="shared" si="25"/>
        <v>251044.44444444444</v>
      </c>
      <c r="K54" s="4">
        <f t="shared" si="25"/>
        <v>222155.55555555556</v>
      </c>
      <c r="L54" s="4">
        <f t="shared" si="25"/>
        <v>106888.88888888889</v>
      </c>
      <c r="M54" s="4">
        <f t="shared" si="25"/>
        <v>13000</v>
      </c>
      <c r="N54" s="4">
        <f t="shared" si="25"/>
        <v>26000</v>
      </c>
      <c r="O54" s="4">
        <f t="shared" si="25"/>
        <v>65000</v>
      </c>
      <c r="P54" s="4">
        <f t="shared" si="25"/>
        <v>54600</v>
      </c>
      <c r="Q54" s="4">
        <f t="shared" si="25"/>
        <v>164377.77777777778</v>
      </c>
      <c r="R54" s="4">
        <f t="shared" si="25"/>
        <v>193266.66666666669</v>
      </c>
    </row>
    <row r="55" spans="2:18" x14ac:dyDescent="0.4">
      <c r="B55" s="1"/>
      <c r="C55" s="1"/>
      <c r="D55" s="1" t="s">
        <v>89</v>
      </c>
      <c r="E55" s="2" t="s">
        <v>48</v>
      </c>
      <c r="F55" s="7">
        <f t="shared" ref="F55:R55" si="26">IFERROR(F54/F13,"-")</f>
        <v>0.1794760233918129</v>
      </c>
      <c r="G55" s="7">
        <f t="shared" si="26"/>
        <v>0.16953216374269006</v>
      </c>
      <c r="H55" s="7">
        <f t="shared" si="26"/>
        <v>0.16953216374269006</v>
      </c>
      <c r="I55" s="7">
        <f t="shared" si="26"/>
        <v>0.14615497076023393</v>
      </c>
      <c r="J55" s="7">
        <f t="shared" si="26"/>
        <v>0.13212865497076023</v>
      </c>
      <c r="K55" s="7">
        <f t="shared" si="26"/>
        <v>0.14615497076023393</v>
      </c>
      <c r="L55" s="7">
        <f t="shared" si="26"/>
        <v>0.28128654970760236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>
        <f t="shared" si="26"/>
        <v>0.21628654970760233</v>
      </c>
      <c r="R55" s="7">
        <f t="shared" si="26"/>
        <v>0.16953216374269006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1350000</v>
      </c>
      <c r="G56" s="4">
        <f t="shared" ref="G56:R56" si="27">SUM(G18,G39*G6)</f>
        <v>54000</v>
      </c>
      <c r="H56" s="4">
        <f t="shared" si="27"/>
        <v>54000</v>
      </c>
      <c r="I56" s="4">
        <f t="shared" si="27"/>
        <v>72000</v>
      </c>
      <c r="J56" s="4">
        <f t="shared" si="27"/>
        <v>90000</v>
      </c>
      <c r="K56" s="4">
        <f t="shared" si="27"/>
        <v>72000</v>
      </c>
      <c r="L56" s="4">
        <f t="shared" si="27"/>
        <v>18000</v>
      </c>
      <c r="M56" s="4">
        <f t="shared" si="27"/>
        <v>0</v>
      </c>
      <c r="N56" s="4">
        <f t="shared" si="27"/>
        <v>900000</v>
      </c>
      <c r="O56" s="4">
        <f t="shared" si="27"/>
        <v>0</v>
      </c>
      <c r="P56" s="4">
        <f t="shared" si="27"/>
        <v>0</v>
      </c>
      <c r="Q56" s="4">
        <f t="shared" si="27"/>
        <v>36000</v>
      </c>
      <c r="R56" s="4">
        <f t="shared" si="27"/>
        <v>54000</v>
      </c>
    </row>
    <row r="57" spans="2:18" x14ac:dyDescent="0.4">
      <c r="B57" s="1"/>
      <c r="C57" s="1"/>
      <c r="D57" s="1" t="s">
        <v>51</v>
      </c>
      <c r="E57" s="2" t="s">
        <v>48</v>
      </c>
      <c r="F57" s="7">
        <f t="shared" ref="F57:R57" si="28">IFERROR(F56/F13,"-")</f>
        <v>0.14210526315789473</v>
      </c>
      <c r="G57" s="7">
        <f t="shared" si="28"/>
        <v>4.736842105263158E-2</v>
      </c>
      <c r="H57" s="7">
        <f t="shared" si="28"/>
        <v>4.736842105263158E-2</v>
      </c>
      <c r="I57" s="7">
        <f t="shared" si="28"/>
        <v>4.736842105263158E-2</v>
      </c>
      <c r="J57" s="7">
        <f t="shared" si="28"/>
        <v>4.736842105263158E-2</v>
      </c>
      <c r="K57" s="7">
        <f t="shared" si="28"/>
        <v>4.736842105263158E-2</v>
      </c>
      <c r="L57" s="7">
        <f t="shared" si="28"/>
        <v>4.736842105263158E-2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>
        <f t="shared" si="28"/>
        <v>4.736842105263158E-2</v>
      </c>
      <c r="R57" s="7">
        <f t="shared" si="28"/>
        <v>4.736842105263158E-2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C67C-2004-4293-9C77-BD064F617677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C944-23DA-44B6-91A6-B46C1783563E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652-5353-416B-8579-5E16D8B2666E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E05C-1F14-473E-8EDF-95F781F2994A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0CE1-B75C-45BB-8CDB-47F01C2A6F52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A69E-66EE-472B-BA44-87715B6CE621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0797-7934-4498-8452-E572BD22483B}">
  <dimension ref="B2:R62"/>
  <sheetViews>
    <sheetView workbookViewId="0">
      <pane xSplit="6" ySplit="5" topLeftCell="G6" activePane="bottomRight" state="frozen"/>
      <selection activeCell="C54" sqref="C54"/>
      <selection pane="topRight" activeCell="C54" sqref="C54"/>
      <selection pane="bottomLeft" activeCell="C54" sqref="C54"/>
      <selection pane="bottomRight" activeCell="C54" sqref="C54"/>
    </sheetView>
  </sheetViews>
  <sheetFormatPr defaultRowHeight="18.75" x14ac:dyDescent="0.4"/>
  <cols>
    <col min="2" max="3" width="11" bestFit="1" customWidth="1"/>
    <col min="4" max="4" width="19.25" bestFit="1" customWidth="1"/>
    <col min="5" max="5" width="8" bestFit="1" customWidth="1"/>
    <col min="6" max="6" width="8" style="8" bestFit="1" customWidth="1"/>
    <col min="7" max="15" width="10.25" bestFit="1" customWidth="1"/>
    <col min="16" max="18" width="11.375" bestFit="1" customWidth="1"/>
  </cols>
  <sheetData>
    <row r="2" spans="2:18" x14ac:dyDescent="0.4">
      <c r="B2" s="15" t="s">
        <v>0</v>
      </c>
      <c r="C2" s="1"/>
    </row>
    <row r="3" spans="2:18" x14ac:dyDescent="0.4">
      <c r="B3" s="15" t="s">
        <v>9</v>
      </c>
      <c r="C3" s="1"/>
    </row>
    <row r="4" spans="2:18" x14ac:dyDescent="0.4">
      <c r="B4" s="15" t="s">
        <v>22</v>
      </c>
      <c r="C4" s="1"/>
    </row>
    <row r="5" spans="2:18" x14ac:dyDescent="0.4">
      <c r="B5" s="15" t="s">
        <v>30</v>
      </c>
      <c r="C5" s="15" t="s">
        <v>23</v>
      </c>
      <c r="D5" s="15" t="s">
        <v>1</v>
      </c>
      <c r="E5" s="15" t="s">
        <v>3</v>
      </c>
      <c r="F5" s="16" t="s">
        <v>108</v>
      </c>
      <c r="G5" s="17" t="s">
        <v>107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7" t="s">
        <v>106</v>
      </c>
    </row>
    <row r="6" spans="2:18" x14ac:dyDescent="0.4">
      <c r="B6" s="1" t="s">
        <v>29</v>
      </c>
      <c r="C6" s="1" t="s">
        <v>25</v>
      </c>
      <c r="D6" s="1" t="s">
        <v>31</v>
      </c>
      <c r="E6" s="2" t="str">
        <f>C4&amp;"/反"</f>
        <v>/反</v>
      </c>
      <c r="F6" s="9">
        <f>SUM(G6:R6)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4">
      <c r="B7" s="1"/>
      <c r="C7" s="1"/>
      <c r="D7" s="1" t="s">
        <v>17</v>
      </c>
      <c r="E7" s="2" t="s">
        <v>18</v>
      </c>
      <c r="F7" s="9" t="e">
        <f>AVERAGE(G7:R7)</f>
        <v>#DIV/0!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x14ac:dyDescent="0.4">
      <c r="B8" s="1"/>
      <c r="C8" s="1"/>
      <c r="D8" s="1" t="s">
        <v>46</v>
      </c>
      <c r="E8" s="2" t="str">
        <f>"時間"&amp;"/反"</f>
        <v>時間/反</v>
      </c>
      <c r="F8" s="9">
        <f>SUM(G8:R8)</f>
        <v>0</v>
      </c>
      <c r="G8" s="4">
        <f t="shared" ref="G8:R8" si="0">SUM(G24,G41/3600*G6)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2:18" x14ac:dyDescent="0.4">
      <c r="B9" s="1" t="s">
        <v>27</v>
      </c>
      <c r="C9" s="1" t="s">
        <v>40</v>
      </c>
      <c r="D9" s="1" t="s">
        <v>27</v>
      </c>
      <c r="E9" s="2" t="s">
        <v>94</v>
      </c>
      <c r="F9" s="9">
        <f>SUM(G9:R9)</f>
        <v>0</v>
      </c>
      <c r="G9" s="5">
        <f>SUM(G13,G15,G16)</f>
        <v>0</v>
      </c>
      <c r="H9" s="5">
        <f>SUM(H13,H15,H16)</f>
        <v>0</v>
      </c>
      <c r="I9" s="5">
        <f t="shared" ref="I9:R9" si="1">SUM(I13,I15,I16)</f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</row>
    <row r="10" spans="2:18" x14ac:dyDescent="0.4">
      <c r="B10" s="1"/>
      <c r="C10" s="1"/>
      <c r="D10" s="1" t="s">
        <v>27</v>
      </c>
      <c r="E10" s="2" t="str">
        <f>"円/"&amp;C4</f>
        <v>円/</v>
      </c>
      <c r="F10" s="9" t="e">
        <f>AVERAGE(G10:R10)</f>
        <v>#DIV/0!</v>
      </c>
      <c r="G10" s="5" t="str">
        <f>IFERROR(G9/G6,"-")</f>
        <v>-</v>
      </c>
      <c r="H10" s="5" t="str">
        <f t="shared" ref="H10:R10" si="2">IFERROR(H9/H6,"-")</f>
        <v>-</v>
      </c>
      <c r="I10" s="5" t="str">
        <f t="shared" si="2"/>
        <v>-</v>
      </c>
      <c r="J10" s="5" t="str">
        <f t="shared" si="2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  <c r="N10" s="5" t="str">
        <f t="shared" si="2"/>
        <v>-</v>
      </c>
      <c r="O10" s="5" t="str">
        <f t="shared" si="2"/>
        <v>-</v>
      </c>
      <c r="P10" s="5" t="str">
        <f t="shared" si="2"/>
        <v>-</v>
      </c>
      <c r="Q10" s="5" t="str">
        <f t="shared" si="2"/>
        <v>-</v>
      </c>
      <c r="R10" s="5" t="str">
        <f t="shared" si="2"/>
        <v>-</v>
      </c>
    </row>
    <row r="11" spans="2:18" x14ac:dyDescent="0.4">
      <c r="B11" s="1"/>
      <c r="C11" s="1" t="s">
        <v>26</v>
      </c>
      <c r="D11" s="1" t="s">
        <v>27</v>
      </c>
      <c r="E11" s="2" t="str">
        <f>"円/"&amp;C4</f>
        <v>円/</v>
      </c>
      <c r="F11" s="9">
        <f t="shared" ref="F11:F12" si="3">AVERAGE(G11:R11)</f>
        <v>0</v>
      </c>
      <c r="G11" s="5">
        <f>SUM(G12,G14)</f>
        <v>0</v>
      </c>
      <c r="H11" s="5">
        <f>SUM(H12,H14)</f>
        <v>0</v>
      </c>
      <c r="I11" s="5">
        <f t="shared" ref="I11:Q11" si="4">SUM(I12,I14)</f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5">
        <f t="shared" si="4"/>
        <v>0</v>
      </c>
      <c r="P11" s="5">
        <f t="shared" si="4"/>
        <v>0</v>
      </c>
      <c r="Q11" s="5">
        <f t="shared" si="4"/>
        <v>0</v>
      </c>
      <c r="R11" s="5">
        <f>SUM(R12,R14)</f>
        <v>0</v>
      </c>
    </row>
    <row r="12" spans="2:18" x14ac:dyDescent="0.4">
      <c r="B12" s="1"/>
      <c r="C12" s="1"/>
      <c r="D12" s="1" t="s">
        <v>2</v>
      </c>
      <c r="E12" s="2" t="str">
        <f>"円/"&amp;C4</f>
        <v>円/</v>
      </c>
      <c r="F12" s="9" t="e">
        <f t="shared" si="3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x14ac:dyDescent="0.4">
      <c r="B13" s="1"/>
      <c r="C13" s="1"/>
      <c r="D13" s="1" t="s">
        <v>43</v>
      </c>
      <c r="E13" s="2" t="s">
        <v>94</v>
      </c>
      <c r="F13" s="9">
        <f>SUM(G13:R13)</f>
        <v>0</v>
      </c>
      <c r="G13" s="4">
        <f>G6*G12</f>
        <v>0</v>
      </c>
      <c r="H13" s="4">
        <f>H6*H12</f>
        <v>0</v>
      </c>
      <c r="I13" s="4">
        <f t="shared" ref="I13:Q13" si="5">I6*I12</f>
        <v>0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>R6*R12</f>
        <v>0</v>
      </c>
    </row>
    <row r="14" spans="2:18" x14ac:dyDescent="0.4">
      <c r="B14" s="1"/>
      <c r="C14" s="1"/>
      <c r="D14" s="1" t="s">
        <v>42</v>
      </c>
      <c r="E14" s="2" t="str">
        <f>"円/"&amp;C4</f>
        <v>円/</v>
      </c>
      <c r="F14" s="9" t="e">
        <f>AVERAGE(G14:R14)</f>
        <v>#DIV/0!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4">
      <c r="B15" s="1"/>
      <c r="C15" s="1"/>
      <c r="D15" s="1" t="s">
        <v>44</v>
      </c>
      <c r="E15" s="2" t="s">
        <v>94</v>
      </c>
      <c r="F15" s="9">
        <f>SUM(G15:R15)</f>
        <v>0</v>
      </c>
      <c r="G15" s="4">
        <f>G6*G14</f>
        <v>0</v>
      </c>
      <c r="H15" s="4">
        <f>H6*H14</f>
        <v>0</v>
      </c>
      <c r="I15" s="4">
        <f t="shared" ref="I15:R15" si="6">I6*I14</f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</row>
    <row r="16" spans="2:18" x14ac:dyDescent="0.4">
      <c r="B16" s="1"/>
      <c r="C16" s="1" t="s">
        <v>25</v>
      </c>
      <c r="D16" s="1" t="s">
        <v>32</v>
      </c>
      <c r="E16" s="2" t="s">
        <v>94</v>
      </c>
      <c r="F16" s="9">
        <f>SUM(G16:R16)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4">
      <c r="B17" s="1" t="s">
        <v>28</v>
      </c>
      <c r="C17" s="1" t="s">
        <v>25</v>
      </c>
      <c r="D17" s="1" t="s">
        <v>28</v>
      </c>
      <c r="E17" s="2" t="s">
        <v>94</v>
      </c>
      <c r="F17" s="9">
        <f>SUM(G17:R17)</f>
        <v>0</v>
      </c>
      <c r="G17" s="4">
        <f>SUM(G18:G23,G35:G37)</f>
        <v>0</v>
      </c>
      <c r="H17" s="4">
        <f>SUM(H18:H23,H35:H37)</f>
        <v>0</v>
      </c>
      <c r="I17" s="4">
        <f t="shared" ref="I17:R17" si="7">SUM(I18:I23,I35:I37)</f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</row>
    <row r="18" spans="2:18" x14ac:dyDescent="0.4">
      <c r="B18" s="1"/>
      <c r="C18" s="1"/>
      <c r="D18" s="1" t="s">
        <v>21</v>
      </c>
      <c r="E18" s="2" t="s">
        <v>94</v>
      </c>
      <c r="F18" s="9">
        <f>SUM(G18:R18)</f>
        <v>0</v>
      </c>
      <c r="G18" s="4">
        <f>SUM(G19:G22)</f>
        <v>0</v>
      </c>
      <c r="H18" s="4">
        <f>SUM(H19:H22)</f>
        <v>0</v>
      </c>
      <c r="I18" s="4">
        <f t="shared" ref="I18:R18" si="8">SUM(I19:I22)</f>
        <v>0</v>
      </c>
      <c r="J18" s="4">
        <f t="shared" si="8"/>
        <v>0</v>
      </c>
      <c r="K18" s="4">
        <f t="shared" si="8"/>
        <v>0</v>
      </c>
      <c r="L18" s="4">
        <f t="shared" si="8"/>
        <v>0</v>
      </c>
      <c r="M18" s="4">
        <f t="shared" si="8"/>
        <v>0</v>
      </c>
      <c r="N18" s="4">
        <f t="shared" si="8"/>
        <v>0</v>
      </c>
      <c r="O18" s="4">
        <f t="shared" si="8"/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</row>
    <row r="19" spans="2:18" x14ac:dyDescent="0.4">
      <c r="B19" s="1"/>
      <c r="C19" s="1"/>
      <c r="D19" s="1" t="s">
        <v>11</v>
      </c>
      <c r="E19" s="2" t="s">
        <v>94</v>
      </c>
      <c r="F19" s="9">
        <f t="shared" ref="F19:F22" si="9">SUM(G19:R19)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4">
      <c r="B20" s="1"/>
      <c r="C20" s="1"/>
      <c r="D20" s="1" t="s">
        <v>12</v>
      </c>
      <c r="E20" s="2" t="s">
        <v>94</v>
      </c>
      <c r="F20" s="9">
        <f t="shared" si="9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4">
      <c r="B21" s="1"/>
      <c r="C21" s="1"/>
      <c r="D21" s="1" t="s">
        <v>13</v>
      </c>
      <c r="E21" s="2" t="s">
        <v>94</v>
      </c>
      <c r="F21" s="9">
        <f t="shared" si="9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4">
      <c r="B22" s="1"/>
      <c r="C22" s="1"/>
      <c r="D22" s="1" t="s">
        <v>24</v>
      </c>
      <c r="E22" s="2" t="s">
        <v>94</v>
      </c>
      <c r="F22" s="9">
        <f t="shared" si="9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4">
      <c r="B23" s="1"/>
      <c r="C23" s="1"/>
      <c r="D23" s="1" t="s">
        <v>19</v>
      </c>
      <c r="E23" s="2" t="s">
        <v>94</v>
      </c>
      <c r="F23" s="9">
        <f>SUM(G23:R23)</f>
        <v>0</v>
      </c>
      <c r="G23" s="4">
        <f t="shared" ref="G23:R23" si="10">G24*G7</f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 t="shared" si="10"/>
        <v>0</v>
      </c>
      <c r="M23" s="4">
        <f t="shared" si="10"/>
        <v>0</v>
      </c>
      <c r="N23" s="4">
        <f t="shared" si="10"/>
        <v>0</v>
      </c>
      <c r="O23" s="4">
        <f t="shared" si="10"/>
        <v>0</v>
      </c>
      <c r="P23" s="4">
        <f t="shared" si="10"/>
        <v>0</v>
      </c>
      <c r="Q23" s="4">
        <f t="shared" si="10"/>
        <v>0</v>
      </c>
      <c r="R23" s="4">
        <f t="shared" si="10"/>
        <v>0</v>
      </c>
    </row>
    <row r="24" spans="2:18" x14ac:dyDescent="0.4">
      <c r="B24" s="1"/>
      <c r="C24" s="1"/>
      <c r="D24" s="1" t="s">
        <v>14</v>
      </c>
      <c r="E24" s="2" t="str">
        <f>"時間"&amp;"/反"</f>
        <v>時間/反</v>
      </c>
      <c r="F24" s="9">
        <f>SUM(G24:R24)</f>
        <v>0</v>
      </c>
      <c r="G24" s="4">
        <f>SUM(G25:G34)</f>
        <v>0</v>
      </c>
      <c r="H24" s="4">
        <f t="shared" ref="H24:R24" si="11">SUM(H25:H34)</f>
        <v>0</v>
      </c>
      <c r="I24" s="4">
        <f t="shared" si="11"/>
        <v>0</v>
      </c>
      <c r="J24" s="4">
        <f t="shared" si="11"/>
        <v>0</v>
      </c>
      <c r="K24" s="4">
        <f t="shared" si="11"/>
        <v>0</v>
      </c>
      <c r="L24" s="4">
        <f t="shared" si="11"/>
        <v>0</v>
      </c>
      <c r="M24" s="4">
        <f t="shared" si="11"/>
        <v>0</v>
      </c>
      <c r="N24" s="4">
        <f t="shared" si="11"/>
        <v>0</v>
      </c>
      <c r="O24" s="4">
        <f t="shared" si="11"/>
        <v>0</v>
      </c>
      <c r="P24" s="4">
        <f t="shared" si="11"/>
        <v>0</v>
      </c>
      <c r="Q24" s="4">
        <f t="shared" si="11"/>
        <v>0</v>
      </c>
      <c r="R24" s="4">
        <f t="shared" si="11"/>
        <v>0</v>
      </c>
    </row>
    <row r="25" spans="2:18" x14ac:dyDescent="0.4">
      <c r="B25" s="1"/>
      <c r="C25" s="1"/>
      <c r="D25" s="1"/>
      <c r="E25" s="2" t="str">
        <f t="shared" ref="E25:E34" si="12">"時間"&amp;"/反"</f>
        <v>時間/反</v>
      </c>
      <c r="F25" s="9">
        <f t="shared" ref="F25:F34" si="13">SUM(G25:R25)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4">
      <c r="B26" s="1"/>
      <c r="C26" s="1"/>
      <c r="D26" s="1"/>
      <c r="E26" s="2" t="str">
        <f t="shared" si="12"/>
        <v>時間/反</v>
      </c>
      <c r="F26" s="9">
        <f t="shared" si="1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4">
      <c r="B27" s="1"/>
      <c r="C27" s="1"/>
      <c r="D27" s="1"/>
      <c r="E27" s="2" t="str">
        <f t="shared" si="12"/>
        <v>時間/反</v>
      </c>
      <c r="F27" s="9">
        <f t="shared" si="1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4">
      <c r="B28" s="1"/>
      <c r="C28" s="1"/>
      <c r="D28" s="1"/>
      <c r="E28" s="2" t="str">
        <f t="shared" si="12"/>
        <v>時間/反</v>
      </c>
      <c r="F28" s="9">
        <f t="shared" si="1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4">
      <c r="B29" s="1"/>
      <c r="C29" s="1"/>
      <c r="D29" s="1"/>
      <c r="E29" s="2" t="str">
        <f t="shared" si="12"/>
        <v>時間/反</v>
      </c>
      <c r="F29" s="9">
        <f t="shared" si="1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4">
      <c r="B30" s="1"/>
      <c r="C30" s="1"/>
      <c r="D30" s="1"/>
      <c r="E30" s="2" t="str">
        <f t="shared" si="12"/>
        <v>時間/反</v>
      </c>
      <c r="F30" s="9">
        <f t="shared" si="1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4">
      <c r="B31" s="1"/>
      <c r="C31" s="1"/>
      <c r="D31" s="1"/>
      <c r="E31" s="2" t="str">
        <f t="shared" si="12"/>
        <v>時間/反</v>
      </c>
      <c r="F31" s="9">
        <f t="shared" si="1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4">
      <c r="B32" s="1"/>
      <c r="C32" s="1"/>
      <c r="D32" s="1"/>
      <c r="E32" s="2" t="str">
        <f t="shared" si="12"/>
        <v>時間/反</v>
      </c>
      <c r="F32" s="9">
        <f t="shared" si="1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4">
      <c r="B33" s="1"/>
      <c r="C33" s="1"/>
      <c r="D33" s="1"/>
      <c r="E33" s="2" t="str">
        <f t="shared" si="12"/>
        <v>時間/反</v>
      </c>
      <c r="F33" s="9">
        <f t="shared" si="1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4">
      <c r="B34" s="1"/>
      <c r="C34" s="1"/>
      <c r="D34" s="1"/>
      <c r="E34" s="2" t="str">
        <f t="shared" si="12"/>
        <v>時間/反</v>
      </c>
      <c r="F34" s="9">
        <f t="shared" si="1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4">
      <c r="B35" s="1"/>
      <c r="C35" s="1"/>
      <c r="D35" s="1" t="s">
        <v>38</v>
      </c>
      <c r="E35" s="2" t="s">
        <v>94</v>
      </c>
      <c r="F35" s="9">
        <f>SUM(G35:R35)</f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4">
      <c r="B36" s="1"/>
      <c r="C36" s="1"/>
      <c r="D36" s="1" t="s">
        <v>39</v>
      </c>
      <c r="E36" s="2" t="s">
        <v>94</v>
      </c>
      <c r="F36" s="9">
        <f>SUM(G36:R36)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4">
      <c r="B37" s="1"/>
      <c r="C37" s="1"/>
      <c r="D37" s="1" t="s">
        <v>36</v>
      </c>
      <c r="E37" s="2" t="s">
        <v>94</v>
      </c>
      <c r="F37" s="9">
        <f>SUM(G37:R37)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1"/>
      <c r="C38" s="1" t="s">
        <v>26</v>
      </c>
      <c r="D38" s="1" t="s">
        <v>28</v>
      </c>
      <c r="E38" s="2" t="str">
        <f>"円/"&amp;C4</f>
        <v>円/</v>
      </c>
      <c r="F38" s="9">
        <f>IFERROR(AVERAGE(G38:R38),0)</f>
        <v>0</v>
      </c>
      <c r="G38" s="4">
        <f>SUM(G39:G40,G42:G45)</f>
        <v>0</v>
      </c>
      <c r="H38" s="4">
        <f>SUM(H39:H40,H42:H45)</f>
        <v>0</v>
      </c>
      <c r="I38" s="4">
        <f>SUM(I39:I40,I42:I45)</f>
        <v>0</v>
      </c>
      <c r="J38" s="4">
        <f t="shared" ref="J38:R38" si="14">SUM(J39:J40,J42:J45)</f>
        <v>0</v>
      </c>
      <c r="K38" s="4">
        <f t="shared" si="14"/>
        <v>0</v>
      </c>
      <c r="L38" s="4">
        <f t="shared" si="14"/>
        <v>0</v>
      </c>
      <c r="M38" s="4">
        <f t="shared" si="14"/>
        <v>0</v>
      </c>
      <c r="N38" s="4">
        <f t="shared" si="14"/>
        <v>0</v>
      </c>
      <c r="O38" s="4">
        <f t="shared" si="14"/>
        <v>0</v>
      </c>
      <c r="P38" s="4">
        <f t="shared" si="14"/>
        <v>0</v>
      </c>
      <c r="Q38" s="4">
        <f t="shared" si="14"/>
        <v>0</v>
      </c>
      <c r="R38" s="4">
        <f t="shared" si="14"/>
        <v>0</v>
      </c>
    </row>
    <row r="39" spans="2:18" x14ac:dyDescent="0.4">
      <c r="B39" s="1"/>
      <c r="C39" s="1"/>
      <c r="D39" s="1" t="s">
        <v>33</v>
      </c>
      <c r="E39" s="2" t="str">
        <f>"円/"&amp;C4</f>
        <v>円/</v>
      </c>
      <c r="F39" s="9">
        <f t="shared" ref="F39:F45" si="15">IFERROR(AVERAGE(G39:R39),0)</f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4">
      <c r="B40" s="1"/>
      <c r="C40" s="1"/>
      <c r="D40" s="1" t="s">
        <v>34</v>
      </c>
      <c r="E40" s="2" t="str">
        <f>"円/"&amp;C4</f>
        <v>円/</v>
      </c>
      <c r="F40" s="9">
        <f t="shared" si="15"/>
        <v>0</v>
      </c>
      <c r="G40" s="4">
        <f t="shared" ref="G40:R40" si="16">G7/3600*G41</f>
        <v>0</v>
      </c>
      <c r="H40" s="4">
        <f t="shared" si="16"/>
        <v>0</v>
      </c>
      <c r="I40" s="4">
        <f t="shared" si="16"/>
        <v>0</v>
      </c>
      <c r="J40" s="4">
        <f t="shared" si="16"/>
        <v>0</v>
      </c>
      <c r="K40" s="4">
        <f t="shared" si="16"/>
        <v>0</v>
      </c>
      <c r="L40" s="4">
        <f t="shared" si="16"/>
        <v>0</v>
      </c>
      <c r="M40" s="4">
        <f t="shared" si="16"/>
        <v>0</v>
      </c>
      <c r="N40" s="4">
        <f t="shared" si="16"/>
        <v>0</v>
      </c>
      <c r="O40" s="4">
        <f t="shared" si="16"/>
        <v>0</v>
      </c>
      <c r="P40" s="4">
        <f t="shared" si="16"/>
        <v>0</v>
      </c>
      <c r="Q40" s="4">
        <f t="shared" si="16"/>
        <v>0</v>
      </c>
      <c r="R40" s="4">
        <f t="shared" si="16"/>
        <v>0</v>
      </c>
    </row>
    <row r="41" spans="2:18" x14ac:dyDescent="0.4">
      <c r="B41" s="1"/>
      <c r="C41" s="1"/>
      <c r="D41" s="1" t="s">
        <v>14</v>
      </c>
      <c r="E41" s="2" t="str">
        <f>"秒"&amp;"/"&amp;C4</f>
        <v>秒/</v>
      </c>
      <c r="F41" s="9">
        <f t="shared" si="1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4">
      <c r="B42" s="1"/>
      <c r="C42" s="1"/>
      <c r="D42" s="1" t="s">
        <v>38</v>
      </c>
      <c r="E42" s="2" t="str">
        <f>"円/"&amp;C4</f>
        <v>円/</v>
      </c>
      <c r="F42" s="9">
        <f t="shared" si="1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4">
      <c r="B43" s="1"/>
      <c r="C43" s="1"/>
      <c r="D43" s="1" t="s">
        <v>39</v>
      </c>
      <c r="E43" s="2" t="str">
        <f>"円/"&amp;C4</f>
        <v>円/</v>
      </c>
      <c r="F43" s="9">
        <f t="shared" si="15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x14ac:dyDescent="0.4">
      <c r="B44" s="1"/>
      <c r="C44" s="1"/>
      <c r="D44" s="1" t="s">
        <v>37</v>
      </c>
      <c r="E44" s="2" t="str">
        <f>"円/"&amp;C4</f>
        <v>円/</v>
      </c>
      <c r="F44" s="9">
        <f t="shared" si="1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x14ac:dyDescent="0.4">
      <c r="B45" s="1"/>
      <c r="C45" s="1"/>
      <c r="D45" s="1" t="s">
        <v>35</v>
      </c>
      <c r="E45" s="2" t="str">
        <f>"円/"&amp;C4</f>
        <v>円/</v>
      </c>
      <c r="F45" s="9">
        <f t="shared" si="1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x14ac:dyDescent="0.4">
      <c r="B46" s="1"/>
      <c r="C46" s="1"/>
      <c r="D46" s="1" t="s">
        <v>41</v>
      </c>
      <c r="E46" s="2" t="s">
        <v>94</v>
      </c>
      <c r="F46" s="9">
        <f>SUM(G46:R46)</f>
        <v>0</v>
      </c>
      <c r="G46" s="4">
        <f t="shared" ref="G46:R46" si="17">G38*G6</f>
        <v>0</v>
      </c>
      <c r="H46" s="4">
        <f t="shared" si="17"/>
        <v>0</v>
      </c>
      <c r="I46" s="4">
        <f t="shared" si="17"/>
        <v>0</v>
      </c>
      <c r="J46" s="4">
        <f t="shared" si="17"/>
        <v>0</v>
      </c>
      <c r="K46" s="4">
        <f t="shared" si="17"/>
        <v>0</v>
      </c>
      <c r="L46" s="4">
        <f t="shared" si="17"/>
        <v>0</v>
      </c>
      <c r="M46" s="4">
        <f t="shared" si="17"/>
        <v>0</v>
      </c>
      <c r="N46" s="4">
        <f t="shared" si="17"/>
        <v>0</v>
      </c>
      <c r="O46" s="4">
        <f t="shared" si="17"/>
        <v>0</v>
      </c>
      <c r="P46" s="4">
        <f t="shared" si="17"/>
        <v>0</v>
      </c>
      <c r="Q46" s="4">
        <f t="shared" si="17"/>
        <v>0</v>
      </c>
      <c r="R46" s="4">
        <f t="shared" si="17"/>
        <v>0</v>
      </c>
    </row>
    <row r="47" spans="2:18" x14ac:dyDescent="0.4">
      <c r="B47" s="1" t="s">
        <v>45</v>
      </c>
      <c r="C47" s="1" t="s">
        <v>25</v>
      </c>
      <c r="D47" s="1" t="s">
        <v>27</v>
      </c>
      <c r="E47" s="2" t="s">
        <v>94</v>
      </c>
      <c r="F47" s="9">
        <f>F9</f>
        <v>0</v>
      </c>
      <c r="G47" s="9">
        <f t="shared" ref="G47:R47" si="18">G9</f>
        <v>0</v>
      </c>
      <c r="H47" s="9">
        <f t="shared" si="18"/>
        <v>0</v>
      </c>
      <c r="I47" s="9">
        <f t="shared" si="18"/>
        <v>0</v>
      </c>
      <c r="J47" s="9">
        <f t="shared" si="18"/>
        <v>0</v>
      </c>
      <c r="K47" s="9">
        <f t="shared" si="18"/>
        <v>0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9">
        <f t="shared" si="18"/>
        <v>0</v>
      </c>
      <c r="Q47" s="9">
        <f t="shared" si="18"/>
        <v>0</v>
      </c>
      <c r="R47" s="9">
        <f t="shared" si="18"/>
        <v>0</v>
      </c>
    </row>
    <row r="48" spans="2:18" x14ac:dyDescent="0.4">
      <c r="B48" s="1"/>
      <c r="C48" s="1"/>
      <c r="D48" s="1" t="s">
        <v>63</v>
      </c>
      <c r="E48" s="2" t="s">
        <v>94</v>
      </c>
      <c r="F48" s="9">
        <f>SUM(G48:R48)</f>
        <v>0</v>
      </c>
      <c r="G48" s="4">
        <f t="shared" ref="G48:R48" si="19">SUM(G17,G46)</f>
        <v>0</v>
      </c>
      <c r="H48" s="4">
        <f t="shared" si="19"/>
        <v>0</v>
      </c>
      <c r="I48" s="4">
        <f t="shared" si="19"/>
        <v>0</v>
      </c>
      <c r="J48" s="4">
        <f t="shared" si="19"/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 t="shared" si="19"/>
        <v>0</v>
      </c>
      <c r="Q48" s="4">
        <f t="shared" si="19"/>
        <v>0</v>
      </c>
      <c r="R48" s="4">
        <f t="shared" si="19"/>
        <v>0</v>
      </c>
    </row>
    <row r="49" spans="2:18" x14ac:dyDescent="0.4">
      <c r="B49" s="1"/>
      <c r="C49" s="1"/>
      <c r="D49" s="1" t="s">
        <v>45</v>
      </c>
      <c r="E49" s="2" t="s">
        <v>94</v>
      </c>
      <c r="F49" s="9">
        <f>SUM(G49:R49)</f>
        <v>0</v>
      </c>
      <c r="G49" s="5">
        <f t="shared" ref="G49:R49" si="20">G9-G48</f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5">
        <f t="shared" si="20"/>
        <v>0</v>
      </c>
      <c r="L49" s="5">
        <f t="shared" si="20"/>
        <v>0</v>
      </c>
      <c r="M49" s="5">
        <f t="shared" si="20"/>
        <v>0</v>
      </c>
      <c r="N49" s="5">
        <f t="shared" si="20"/>
        <v>0</v>
      </c>
      <c r="O49" s="5">
        <f t="shared" si="20"/>
        <v>0</v>
      </c>
      <c r="P49" s="5">
        <f t="shared" si="20"/>
        <v>0</v>
      </c>
      <c r="Q49" s="5">
        <f t="shared" si="20"/>
        <v>0</v>
      </c>
      <c r="R49" s="5">
        <f t="shared" si="20"/>
        <v>0</v>
      </c>
    </row>
    <row r="50" spans="2:18" x14ac:dyDescent="0.4">
      <c r="B50" s="1"/>
      <c r="C50" s="1" t="s">
        <v>26</v>
      </c>
      <c r="D50" s="1" t="s">
        <v>27</v>
      </c>
      <c r="E50" s="2" t="str">
        <f>"円/"&amp;C4</f>
        <v>円/</v>
      </c>
      <c r="F50" s="9" t="e">
        <f>F10</f>
        <v>#DIV/0!</v>
      </c>
      <c r="G50" s="9" t="str">
        <f t="shared" ref="G50:R50" si="21">G10</f>
        <v>-</v>
      </c>
      <c r="H50" s="9" t="str">
        <f t="shared" si="21"/>
        <v>-</v>
      </c>
      <c r="I50" s="9" t="str">
        <f t="shared" si="21"/>
        <v>-</v>
      </c>
      <c r="J50" s="9" t="str">
        <f t="shared" si="21"/>
        <v>-</v>
      </c>
      <c r="K50" s="9" t="str">
        <f t="shared" si="21"/>
        <v>-</v>
      </c>
      <c r="L50" s="9" t="str">
        <f t="shared" si="21"/>
        <v>-</v>
      </c>
      <c r="M50" s="9" t="str">
        <f t="shared" si="21"/>
        <v>-</v>
      </c>
      <c r="N50" s="9" t="str">
        <f t="shared" si="21"/>
        <v>-</v>
      </c>
      <c r="O50" s="9" t="str">
        <f t="shared" si="21"/>
        <v>-</v>
      </c>
      <c r="P50" s="9" t="str">
        <f t="shared" si="21"/>
        <v>-</v>
      </c>
      <c r="Q50" s="9" t="str">
        <f t="shared" si="21"/>
        <v>-</v>
      </c>
      <c r="R50" s="9" t="str">
        <f t="shared" si="21"/>
        <v>-</v>
      </c>
    </row>
    <row r="51" spans="2:18" x14ac:dyDescent="0.4">
      <c r="B51" s="1"/>
      <c r="C51" s="1"/>
      <c r="D51" s="1" t="s">
        <v>63</v>
      </c>
      <c r="E51" s="2" t="str">
        <f>"円/"&amp;C4</f>
        <v>円/</v>
      </c>
      <c r="F51" s="10" t="e">
        <f>F48/F6</f>
        <v>#DIV/0!</v>
      </c>
      <c r="G51" s="4" t="str">
        <f t="shared" ref="G51:R51" si="22">IFERROR(G48/G6,"-")</f>
        <v>-</v>
      </c>
      <c r="H51" s="4" t="str">
        <f t="shared" si="22"/>
        <v>-</v>
      </c>
      <c r="I51" s="4" t="str">
        <f t="shared" si="22"/>
        <v>-</v>
      </c>
      <c r="J51" s="4" t="str">
        <f t="shared" si="22"/>
        <v>-</v>
      </c>
      <c r="K51" s="4" t="str">
        <f t="shared" si="22"/>
        <v>-</v>
      </c>
      <c r="L51" s="4" t="str">
        <f t="shared" si="22"/>
        <v>-</v>
      </c>
      <c r="M51" s="4" t="str">
        <f t="shared" si="22"/>
        <v>-</v>
      </c>
      <c r="N51" s="4" t="str">
        <f t="shared" si="22"/>
        <v>-</v>
      </c>
      <c r="O51" s="4" t="str">
        <f t="shared" si="22"/>
        <v>-</v>
      </c>
      <c r="P51" s="4" t="str">
        <f t="shared" si="22"/>
        <v>-</v>
      </c>
      <c r="Q51" s="4" t="str">
        <f t="shared" si="22"/>
        <v>-</v>
      </c>
      <c r="R51" s="4" t="str">
        <f t="shared" si="22"/>
        <v>-</v>
      </c>
    </row>
    <row r="52" spans="2:18" x14ac:dyDescent="0.4">
      <c r="B52" s="1"/>
      <c r="C52" s="1"/>
      <c r="D52" s="1" t="s">
        <v>45</v>
      </c>
      <c r="E52" s="2" t="str">
        <f>"円/"&amp;C4</f>
        <v>円/</v>
      </c>
      <c r="F52" s="9" t="e">
        <f>F10-F51</f>
        <v>#DIV/0!</v>
      </c>
      <c r="G52" s="4" t="str">
        <f t="shared" ref="G52:R52" si="23">IFERROR(G49/G6,"-")</f>
        <v>-</v>
      </c>
      <c r="H52" s="4" t="str">
        <f t="shared" si="23"/>
        <v>-</v>
      </c>
      <c r="I52" s="4" t="str">
        <f t="shared" si="23"/>
        <v>-</v>
      </c>
      <c r="J52" s="4" t="str">
        <f t="shared" si="23"/>
        <v>-</v>
      </c>
      <c r="K52" s="4" t="str">
        <f t="shared" si="23"/>
        <v>-</v>
      </c>
      <c r="L52" s="4" t="str">
        <f t="shared" si="23"/>
        <v>-</v>
      </c>
      <c r="M52" s="4" t="str">
        <f t="shared" si="23"/>
        <v>-</v>
      </c>
      <c r="N52" s="4" t="str">
        <f t="shared" si="23"/>
        <v>-</v>
      </c>
      <c r="O52" s="4" t="str">
        <f t="shared" si="23"/>
        <v>-</v>
      </c>
      <c r="P52" s="4" t="str">
        <f t="shared" si="23"/>
        <v>-</v>
      </c>
      <c r="Q52" s="4" t="str">
        <f t="shared" si="23"/>
        <v>-</v>
      </c>
      <c r="R52" s="4" t="str">
        <f t="shared" si="23"/>
        <v>-</v>
      </c>
    </row>
    <row r="53" spans="2:18" x14ac:dyDescent="0.4">
      <c r="B53" s="1"/>
      <c r="C53" s="1" t="s">
        <v>74</v>
      </c>
      <c r="D53" s="1" t="s">
        <v>74</v>
      </c>
      <c r="E53" s="2" t="s">
        <v>48</v>
      </c>
      <c r="F53" s="11" t="e">
        <f>F49/F9</f>
        <v>#DIV/0!</v>
      </c>
      <c r="G53" s="7" t="str">
        <f t="shared" ref="G53:R53" si="24">IFERROR(G49/G9,"-")</f>
        <v>-</v>
      </c>
      <c r="H53" s="7" t="str">
        <f t="shared" si="24"/>
        <v>-</v>
      </c>
      <c r="I53" s="7" t="str">
        <f t="shared" si="24"/>
        <v>-</v>
      </c>
      <c r="J53" s="7" t="str">
        <f t="shared" si="24"/>
        <v>-</v>
      </c>
      <c r="K53" s="7" t="str">
        <f t="shared" si="24"/>
        <v>-</v>
      </c>
      <c r="L53" s="7" t="str">
        <f t="shared" si="24"/>
        <v>-</v>
      </c>
      <c r="M53" s="7" t="str">
        <f t="shared" si="24"/>
        <v>-</v>
      </c>
      <c r="N53" s="7" t="str">
        <f t="shared" si="24"/>
        <v>-</v>
      </c>
      <c r="O53" s="7" t="str">
        <f t="shared" si="24"/>
        <v>-</v>
      </c>
      <c r="P53" s="7" t="str">
        <f t="shared" si="24"/>
        <v>-</v>
      </c>
      <c r="Q53" s="7" t="str">
        <f t="shared" si="24"/>
        <v>-</v>
      </c>
      <c r="R53" s="7" t="str">
        <f t="shared" si="24"/>
        <v>-</v>
      </c>
    </row>
    <row r="54" spans="2:18" x14ac:dyDescent="0.4">
      <c r="B54" s="1" t="s">
        <v>47</v>
      </c>
      <c r="C54" s="1"/>
      <c r="D54" s="1" t="s">
        <v>34</v>
      </c>
      <c r="E54" s="2" t="s">
        <v>94</v>
      </c>
      <c r="F54" s="9">
        <f>SUM(G54:R54)</f>
        <v>0</v>
      </c>
      <c r="G54" s="4">
        <f t="shared" ref="G54:R54" si="25">G7*G8</f>
        <v>0</v>
      </c>
      <c r="H54" s="4">
        <f t="shared" si="25"/>
        <v>0</v>
      </c>
      <c r="I54" s="4">
        <f t="shared" si="25"/>
        <v>0</v>
      </c>
      <c r="J54" s="4">
        <f t="shared" si="25"/>
        <v>0</v>
      </c>
      <c r="K54" s="4">
        <f t="shared" si="25"/>
        <v>0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4">
        <f t="shared" si="25"/>
        <v>0</v>
      </c>
    </row>
    <row r="55" spans="2:18" x14ac:dyDescent="0.4">
      <c r="B55" s="1"/>
      <c r="C55" s="1"/>
      <c r="D55" s="1" t="s">
        <v>89</v>
      </c>
      <c r="E55" s="2" t="s">
        <v>48</v>
      </c>
      <c r="F55" s="7" t="str">
        <f t="shared" ref="F55:R55" si="26">IFERROR(F54/F13,"-")</f>
        <v>-</v>
      </c>
      <c r="G55" s="7" t="str">
        <f t="shared" si="26"/>
        <v>-</v>
      </c>
      <c r="H55" s="7" t="str">
        <f t="shared" si="26"/>
        <v>-</v>
      </c>
      <c r="I55" s="7" t="str">
        <f t="shared" si="26"/>
        <v>-</v>
      </c>
      <c r="J55" s="7" t="str">
        <f t="shared" si="26"/>
        <v>-</v>
      </c>
      <c r="K55" s="7" t="str">
        <f t="shared" si="26"/>
        <v>-</v>
      </c>
      <c r="L55" s="7" t="str">
        <f t="shared" si="26"/>
        <v>-</v>
      </c>
      <c r="M55" s="7" t="str">
        <f t="shared" si="26"/>
        <v>-</v>
      </c>
      <c r="N55" s="7" t="str">
        <f t="shared" si="26"/>
        <v>-</v>
      </c>
      <c r="O55" s="7" t="str">
        <f t="shared" si="26"/>
        <v>-</v>
      </c>
      <c r="P55" s="7" t="str">
        <f t="shared" si="26"/>
        <v>-</v>
      </c>
      <c r="Q55" s="7" t="str">
        <f t="shared" si="26"/>
        <v>-</v>
      </c>
      <c r="R55" s="7" t="str">
        <f t="shared" si="26"/>
        <v>-</v>
      </c>
    </row>
    <row r="56" spans="2:18" x14ac:dyDescent="0.4">
      <c r="B56" s="1"/>
      <c r="C56" s="1"/>
      <c r="D56" s="1" t="s">
        <v>50</v>
      </c>
      <c r="E56" s="2" t="s">
        <v>94</v>
      </c>
      <c r="F56" s="9">
        <f>SUM(G56:R56)</f>
        <v>0</v>
      </c>
      <c r="G56" s="4">
        <f t="shared" ref="G56:R56" si="27">SUM(G18,G39*G6)</f>
        <v>0</v>
      </c>
      <c r="H56" s="4">
        <f t="shared" si="27"/>
        <v>0</v>
      </c>
      <c r="I56" s="4">
        <f t="shared" si="27"/>
        <v>0</v>
      </c>
      <c r="J56" s="4">
        <f t="shared" si="27"/>
        <v>0</v>
      </c>
      <c r="K56" s="4">
        <f t="shared" si="27"/>
        <v>0</v>
      </c>
      <c r="L56" s="4">
        <f t="shared" si="27"/>
        <v>0</v>
      </c>
      <c r="M56" s="4">
        <f t="shared" si="27"/>
        <v>0</v>
      </c>
      <c r="N56" s="4">
        <f t="shared" si="27"/>
        <v>0</v>
      </c>
      <c r="O56" s="4">
        <f t="shared" si="27"/>
        <v>0</v>
      </c>
      <c r="P56" s="4">
        <f t="shared" si="27"/>
        <v>0</v>
      </c>
      <c r="Q56" s="4">
        <f t="shared" si="27"/>
        <v>0</v>
      </c>
      <c r="R56" s="4">
        <f t="shared" si="27"/>
        <v>0</v>
      </c>
    </row>
    <row r="57" spans="2:18" x14ac:dyDescent="0.4">
      <c r="B57" s="1"/>
      <c r="C57" s="1"/>
      <c r="D57" s="1" t="s">
        <v>51</v>
      </c>
      <c r="E57" s="2" t="s">
        <v>48</v>
      </c>
      <c r="F57" s="7" t="str">
        <f t="shared" ref="F57:R57" si="28">IFERROR(F56/F13,"-")</f>
        <v>-</v>
      </c>
      <c r="G57" s="7" t="str">
        <f t="shared" si="28"/>
        <v>-</v>
      </c>
      <c r="H57" s="7" t="str">
        <f t="shared" si="28"/>
        <v>-</v>
      </c>
      <c r="I57" s="7" t="str">
        <f t="shared" si="28"/>
        <v>-</v>
      </c>
      <c r="J57" s="7" t="str">
        <f t="shared" si="28"/>
        <v>-</v>
      </c>
      <c r="K57" s="7" t="str">
        <f t="shared" si="28"/>
        <v>-</v>
      </c>
      <c r="L57" s="7" t="str">
        <f t="shared" si="28"/>
        <v>-</v>
      </c>
      <c r="M57" s="7" t="str">
        <f t="shared" si="28"/>
        <v>-</v>
      </c>
      <c r="N57" s="7" t="str">
        <f t="shared" si="28"/>
        <v>-</v>
      </c>
      <c r="O57" s="7" t="str">
        <f t="shared" si="28"/>
        <v>-</v>
      </c>
      <c r="P57" s="7" t="str">
        <f t="shared" si="28"/>
        <v>-</v>
      </c>
      <c r="Q57" s="7" t="str">
        <f t="shared" si="28"/>
        <v>-</v>
      </c>
      <c r="R57" s="7" t="str">
        <f t="shared" si="28"/>
        <v>-</v>
      </c>
    </row>
    <row r="58" spans="2:18" x14ac:dyDescent="0.4">
      <c r="B58" s="1"/>
      <c r="C58" s="1"/>
      <c r="D58" s="1"/>
      <c r="E58" s="2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4">
      <c r="B59" s="1"/>
      <c r="C59" s="1"/>
      <c r="D59" s="1"/>
      <c r="E59" s="2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4">
      <c r="B60" s="1"/>
      <c r="C60" s="1"/>
      <c r="D60" s="1"/>
      <c r="E60" s="2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4">
      <c r="B61" s="1"/>
      <c r="C61" s="1"/>
      <c r="D61" s="1"/>
      <c r="E61" s="2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4">
      <c r="B62" s="1"/>
      <c r="C62" s="1"/>
      <c r="D62" s="1"/>
      <c r="E62" s="2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計画概要</vt:lpstr>
      <vt:lpstr>全体計画</vt:lpstr>
      <vt:lpstr>労働時間</vt:lpstr>
      <vt:lpstr>商品1</vt:lpstr>
      <vt:lpstr>商品2</vt:lpstr>
      <vt:lpstr>商品3</vt:lpstr>
      <vt:lpstr>商品4</vt:lpstr>
      <vt:lpstr>商品5</vt:lpstr>
      <vt:lpstr>商品6</vt:lpstr>
      <vt:lpstr>商品7</vt:lpstr>
      <vt:lpstr>商品8</vt:lpstr>
      <vt:lpstr>商品9</vt:lpstr>
      <vt:lpstr>商品10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Nakano</dc:creator>
  <cp:lastModifiedBy>Kei Nakano</cp:lastModifiedBy>
  <dcterms:created xsi:type="dcterms:W3CDTF">2015-06-05T18:17:20Z</dcterms:created>
  <dcterms:modified xsi:type="dcterms:W3CDTF">2025-04-02T01:28:28Z</dcterms:modified>
</cp:coreProperties>
</file>